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30720" windowHeight="9192"/>
  </bookViews>
  <sheets>
    <sheet name="SINT_REC_DESP" sheetId="1" r:id="rId1"/>
  </sheets>
  <externalReferences>
    <externalReference r:id="rId2"/>
  </externalReferences>
  <definedNames>
    <definedName name="_xlnm.Print_Area" localSheetId="0">SINT_REC_DESP!$B$1:$Q$70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V23" i="1" s="1"/>
  <c r="O24" i="1"/>
  <c r="N24" i="1"/>
  <c r="M24" i="1"/>
  <c r="U23" i="1" s="1"/>
  <c r="L24" i="1"/>
  <c r="T23" i="1" s="1"/>
  <c r="P23" i="1"/>
  <c r="O23" i="1"/>
  <c r="N23" i="1"/>
  <c r="M23" i="1"/>
  <c r="U22" i="1" s="1"/>
  <c r="L23" i="1"/>
  <c r="V22" i="1"/>
  <c r="T22" i="1"/>
  <c r="S22" i="1"/>
  <c r="H22" i="1"/>
  <c r="G22" i="1"/>
  <c r="F22" i="1"/>
  <c r="E22" i="1"/>
  <c r="D22" i="1"/>
  <c r="T15" i="1" s="1"/>
  <c r="V21" i="1"/>
  <c r="S21" i="1"/>
  <c r="S20" i="1"/>
  <c r="P20" i="1"/>
  <c r="O20" i="1"/>
  <c r="N20" i="1"/>
  <c r="M20" i="1"/>
  <c r="L20" i="1"/>
  <c r="U19" i="1"/>
  <c r="S19" i="1"/>
  <c r="P19" i="1"/>
  <c r="O19" i="1"/>
  <c r="N19" i="1"/>
  <c r="M19" i="1"/>
  <c r="U21" i="1" s="1"/>
  <c r="L19" i="1"/>
  <c r="T21" i="1" s="1"/>
  <c r="I19" i="1"/>
  <c r="H19" i="1"/>
  <c r="F19" i="1"/>
  <c r="S18" i="1"/>
  <c r="I18" i="1"/>
  <c r="S17" i="1"/>
  <c r="H17" i="1"/>
  <c r="G17" i="1"/>
  <c r="F17" i="1"/>
  <c r="E17" i="1"/>
  <c r="I17" i="1" s="1"/>
  <c r="D17" i="1"/>
  <c r="H16" i="1"/>
  <c r="I16" i="1" s="1"/>
  <c r="G16" i="1"/>
  <c r="F16" i="1"/>
  <c r="E16" i="1"/>
  <c r="D16" i="1"/>
  <c r="V15" i="1"/>
  <c r="U15" i="1"/>
  <c r="S15" i="1"/>
  <c r="P15" i="1"/>
  <c r="V20" i="1" s="1"/>
  <c r="O15" i="1"/>
  <c r="N15" i="1"/>
  <c r="M15" i="1"/>
  <c r="U20" i="1" s="1"/>
  <c r="L15" i="1"/>
  <c r="T20" i="1" s="1"/>
  <c r="U14" i="1"/>
  <c r="T14" i="1"/>
  <c r="S14" i="1"/>
  <c r="S13" i="1"/>
  <c r="H13" i="1"/>
  <c r="V13" i="1" s="1"/>
  <c r="G13" i="1"/>
  <c r="F13" i="1"/>
  <c r="E13" i="1"/>
  <c r="U13" i="1" s="1"/>
  <c r="D13" i="1"/>
  <c r="T13" i="1" s="1"/>
  <c r="U12" i="1"/>
  <c r="S12" i="1"/>
  <c r="H12" i="1"/>
  <c r="V12" i="1" s="1"/>
  <c r="G12" i="1"/>
  <c r="F12" i="1"/>
  <c r="E12" i="1"/>
  <c r="D12" i="1"/>
  <c r="T12" i="1" s="1"/>
  <c r="S11" i="1"/>
  <c r="P11" i="1"/>
  <c r="V19" i="1" s="1"/>
  <c r="O11" i="1"/>
  <c r="N11" i="1"/>
  <c r="M11" i="1"/>
  <c r="L11" i="1"/>
  <c r="T19" i="1" s="1"/>
  <c r="H11" i="1"/>
  <c r="V11" i="1" s="1"/>
  <c r="G11" i="1"/>
  <c r="F11" i="1"/>
  <c r="E11" i="1"/>
  <c r="U11" i="1" s="1"/>
  <c r="D11" i="1"/>
  <c r="T11" i="1" s="1"/>
  <c r="S10" i="1"/>
  <c r="P10" i="1"/>
  <c r="V18" i="1" s="1"/>
  <c r="O10" i="1"/>
  <c r="N10" i="1"/>
  <c r="M10" i="1"/>
  <c r="Q10" i="1" s="1"/>
  <c r="L10" i="1"/>
  <c r="T18" i="1" s="1"/>
  <c r="H10" i="1"/>
  <c r="V10" i="1" s="1"/>
  <c r="G10" i="1"/>
  <c r="F10" i="1"/>
  <c r="E10" i="1"/>
  <c r="U10" i="1" s="1"/>
  <c r="D10" i="1"/>
  <c r="T10" i="1" s="1"/>
  <c r="S9" i="1"/>
  <c r="P9" i="1"/>
  <c r="P26" i="1" s="1"/>
  <c r="L29" i="1" s="1"/>
  <c r="O9" i="1"/>
  <c r="N9" i="1"/>
  <c r="M9" i="1"/>
  <c r="U17" i="1" s="1"/>
  <c r="L9" i="1"/>
  <c r="L26" i="1" s="1"/>
  <c r="H9" i="1"/>
  <c r="V9" i="1" s="1"/>
  <c r="G9" i="1"/>
  <c r="F9" i="1"/>
  <c r="E9" i="1"/>
  <c r="D9" i="1"/>
  <c r="S8" i="1"/>
  <c r="H8" i="1"/>
  <c r="V8" i="1" s="1"/>
  <c r="G8" i="1"/>
  <c r="F8" i="1"/>
  <c r="E8" i="1"/>
  <c r="U8" i="1" s="1"/>
  <c r="D8" i="1"/>
  <c r="T8" i="1" s="1"/>
  <c r="Q5" i="1"/>
  <c r="P5" i="1"/>
  <c r="O5" i="1"/>
  <c r="N5" i="1"/>
  <c r="M5" i="1"/>
  <c r="L5" i="1"/>
  <c r="E26" i="1" l="1"/>
  <c r="U18" i="1"/>
  <c r="D26" i="1"/>
  <c r="O26" i="1"/>
  <c r="Q11" i="1"/>
  <c r="G26" i="1"/>
  <c r="F26" i="1"/>
  <c r="V17" i="1"/>
  <c r="V24" i="1" s="1"/>
  <c r="I22" i="1"/>
  <c r="N26" i="1"/>
  <c r="M26" i="1"/>
  <c r="U24" i="1"/>
  <c r="Q20" i="1"/>
  <c r="Q23" i="1"/>
  <c r="I9" i="1"/>
  <c r="T9" i="1"/>
  <c r="T16" i="1" s="1"/>
  <c r="I10" i="1"/>
  <c r="I11" i="1"/>
  <c r="I12" i="1"/>
  <c r="Q15" i="1"/>
  <c r="Q24" i="1"/>
  <c r="H26" i="1"/>
  <c r="L28" i="1" s="1"/>
  <c r="L30" i="1" s="1"/>
  <c r="U9" i="1"/>
  <c r="U16" i="1" s="1"/>
  <c r="T17" i="1"/>
  <c r="T24" i="1" s="1"/>
  <c r="Q19" i="1"/>
  <c r="I8" i="1"/>
  <c r="Q9" i="1"/>
  <c r="I13" i="1"/>
  <c r="V14" i="1"/>
  <c r="V16" i="1" s="1"/>
  <c r="I26" i="1" l="1"/>
  <c r="Q26" i="1"/>
</calcChain>
</file>

<file path=xl/sharedStrings.xml><?xml version="1.0" encoding="utf-8"?>
<sst xmlns="http://schemas.openxmlformats.org/spreadsheetml/2006/main" count="78" uniqueCount="76">
  <si>
    <t>ORDEM DOS ADVOGADOS DO BRASIL - SEÇÃO DO PARANÁ</t>
  </si>
  <si>
    <t>CNPJ 77.538.510/0001-41</t>
  </si>
  <si>
    <t>DEMONSTRATIVO SINTÉTICO DA RECEITA E DESPESA - EXERCÍCIO DE 2018</t>
  </si>
  <si>
    <t>COD</t>
  </si>
  <si>
    <t>RECEITAS</t>
  </si>
  <si>
    <t>ORÇADO 2018</t>
  </si>
  <si>
    <t>Orçado até setembro 2018 total</t>
  </si>
  <si>
    <t>Realizado até setembro 2018 seccional</t>
  </si>
  <si>
    <t>Realizado até setembro 2018 subseções</t>
  </si>
  <si>
    <t>Realizado até setembro 2018 total</t>
  </si>
  <si>
    <t>Diferença orçado / realizado - total</t>
  </si>
  <si>
    <t>DESPESAS</t>
  </si>
  <si>
    <t>ORÇADO ANUAL</t>
  </si>
  <si>
    <t>ORÇADO</t>
  </si>
  <si>
    <t>REALIZADO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</si>
  <si>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</si>
  <si>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</si>
  <si>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</si>
  <si>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</si>
  <si>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</si>
  <si>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</si>
  <si>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</si>
  <si>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</si>
  <si>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</si>
  <si>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</si>
  <si>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</si>
  <si>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</si>
  <si>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</si>
  <si>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</si>
  <si>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</si>
  <si>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</si>
  <si>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</si>
  <si>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</si>
  <si>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</si>
  <si>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</si>
  <si>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</si>
  <si>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</si>
  <si>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4.1.6</t>
  </si>
  <si>
    <t>TRANSFERÊNCIAS INTRA CONSELHOS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</si>
  <si>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</si>
  <si>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</si>
  <si>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</si>
  <si>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</si>
  <si>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</si>
  <si>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</si>
  <si>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</si>
  <si>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</si>
  <si>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TOTAL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</si>
  <si>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</si>
  <si>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</si>
  <si>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</si>
  <si>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</si>
  <si>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</si>
  <si>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</si>
  <si>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</si>
  <si>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</si>
  <si>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</si>
  <si>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</si>
  <si>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</si>
  <si>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</si>
  <si>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</si>
  <si>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</si>
  <si>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</si>
  <si>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FINANCEIRO EXERC ANTERIOR</t>
  </si>
  <si>
    <t>Provisão obras subseções*</t>
  </si>
  <si>
    <t>3.3</t>
  </si>
  <si>
    <t>OUTRAS DESPESAS (LEITOR)</t>
  </si>
  <si>
    <t>3.3.1</t>
  </si>
  <si>
    <t>LEITOR (contrapartida com a venda na receita)</t>
  </si>
  <si>
    <t xml:space="preserve">OUTRAS DESPESAS (DESC CONCED ANUID) </t>
  </si>
  <si>
    <t>3.9</t>
  </si>
  <si>
    <t xml:space="preserve">RESERVA DE CONTINGÊNCIA </t>
  </si>
  <si>
    <t>TOTAIS</t>
  </si>
  <si>
    <t>RECEITAS EXECUTADAS</t>
  </si>
  <si>
    <t>DESPESAS EXECUTADAS</t>
  </si>
  <si>
    <t>RESULTADO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</si>
</sst>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8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/>
    <xf numFmtId="43" fontId="3" fillId="2" borderId="0" xfId="1" applyNumberFormat="1" applyFont="1" applyFill="1"/>
    <xf numFmtId="10" fontId="3" fillId="2" borderId="0" xfId="1" applyNumberFormat="1" applyFont="1" applyFill="1"/>
    <xf numFmtId="0" fontId="4" fillId="2" borderId="0" xfId="1" applyFont="1" applyFill="1" applyAlignment="1"/>
    <xf numFmtId="0" fontId="4" fillId="2" borderId="7" xfId="1" applyFont="1" applyFill="1" applyBorder="1" applyAlignment="1"/>
    <xf numFmtId="0" fontId="4" fillId="2" borderId="0" xfId="1" applyFont="1" applyFill="1"/>
    <xf numFmtId="43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/>
    <xf numFmtId="0" fontId="4" fillId="2" borderId="11" xfId="1" applyFont="1" applyFill="1" applyBorder="1"/>
    <xf numFmtId="165" fontId="4" fillId="2" borderId="11" xfId="1" applyNumberFormat="1" applyFont="1" applyFill="1" applyBorder="1"/>
    <xf numFmtId="43" fontId="4" fillId="2" borderId="11" xfId="1" applyNumberFormat="1" applyFont="1" applyFill="1" applyBorder="1"/>
    <xf numFmtId="49" fontId="4" fillId="2" borderId="11" xfId="1" applyNumberFormat="1" applyFont="1" applyFill="1" applyBorder="1"/>
    <xf numFmtId="164" fontId="4" fillId="2" borderId="16" xfId="1" applyNumberFormat="1" applyFont="1" applyFill="1" applyBorder="1"/>
    <xf numFmtId="0" fontId="4" fillId="2" borderId="4" xfId="1" applyFont="1" applyFill="1" applyBorder="1"/>
    <xf numFmtId="0" fontId="4" fillId="2" borderId="17" xfId="1" applyFont="1" applyFill="1" applyBorder="1"/>
    <xf numFmtId="165" fontId="4" fillId="2" borderId="5" xfId="1" applyNumberFormat="1" applyFont="1" applyFill="1" applyBorder="1"/>
    <xf numFmtId="165" fontId="4" fillId="2" borderId="5" xfId="0" applyNumberFormat="1" applyFont="1" applyFill="1" applyBorder="1"/>
    <xf numFmtId="49" fontId="4" fillId="2" borderId="17" xfId="1" applyNumberFormat="1" applyFont="1" applyFill="1" applyBorder="1"/>
    <xf numFmtId="164" fontId="4" fillId="2" borderId="0" xfId="1" applyNumberFormat="1" applyFont="1" applyFill="1" applyBorder="1"/>
    <xf numFmtId="165" fontId="4" fillId="2" borderId="17" xfId="1" applyNumberFormat="1" applyFont="1" applyFill="1" applyBorder="1"/>
    <xf numFmtId="43" fontId="4" fillId="2" borderId="5" xfId="1" applyNumberFormat="1" applyFont="1" applyFill="1" applyBorder="1"/>
    <xf numFmtId="4" fontId="4" fillId="2" borderId="17" xfId="1" applyNumberFormat="1" applyFont="1" applyFill="1" applyBorder="1"/>
    <xf numFmtId="43" fontId="4" fillId="2" borderId="17" xfId="1" applyNumberFormat="1" applyFont="1" applyFill="1" applyBorder="1"/>
    <xf numFmtId="0" fontId="3" fillId="2" borderId="17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43" fontId="3" fillId="2" borderId="5" xfId="1" applyNumberFormat="1" applyFont="1" applyFill="1" applyBorder="1"/>
    <xf numFmtId="43" fontId="4" fillId="2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0" fontId="4" fillId="2" borderId="18" xfId="1" applyFont="1" applyFill="1" applyBorder="1"/>
    <xf numFmtId="0" fontId="4" fillId="2" borderId="19" xfId="1" applyFont="1" applyFill="1" applyBorder="1"/>
    <xf numFmtId="165" fontId="4" fillId="2" borderId="20" xfId="1" applyNumberFormat="1" applyFont="1" applyFill="1" applyBorder="1"/>
    <xf numFmtId="43" fontId="4" fillId="2" borderId="20" xfId="1" applyNumberFormat="1" applyFont="1" applyFill="1" applyBorder="1"/>
    <xf numFmtId="0" fontId="4" fillId="2" borderId="20" xfId="1" applyFont="1" applyFill="1" applyBorder="1"/>
    <xf numFmtId="164" fontId="4" fillId="2" borderId="21" xfId="1" applyNumberFormat="1" applyFont="1" applyFill="1" applyBorder="1"/>
    <xf numFmtId="165" fontId="4" fillId="2" borderId="22" xfId="1" applyNumberFormat="1" applyFont="1" applyFill="1" applyBorder="1"/>
    <xf numFmtId="43" fontId="4" fillId="2" borderId="22" xfId="1" applyNumberFormat="1" applyFont="1" applyFill="1" applyBorder="1"/>
    <xf numFmtId="0" fontId="5" fillId="3" borderId="23" xfId="1" applyFont="1" applyFill="1" applyBorder="1"/>
    <xf numFmtId="43" fontId="5" fillId="3" borderId="24" xfId="1" applyNumberFormat="1" applyFont="1" applyFill="1" applyBorder="1"/>
    <xf numFmtId="166" fontId="3" fillId="2" borderId="0" xfId="1" applyNumberFormat="1" applyFont="1" applyFill="1"/>
    <xf numFmtId="43" fontId="5" fillId="3" borderId="8" xfId="1" applyNumberFormat="1" applyFont="1" applyFill="1" applyBorder="1"/>
    <xf numFmtId="0" fontId="6" fillId="2" borderId="0" xfId="1" applyFont="1" applyFill="1" applyAlignment="1">
      <alignment horizontal="center"/>
    </xf>
    <xf numFmtId="166" fontId="1" fillId="2" borderId="0" xfId="1" applyNumberFormat="1" applyFont="1" applyFill="1"/>
    <xf numFmtId="0" fontId="1" fillId="2" borderId="0" xfId="1" applyFont="1" applyFill="1"/>
    <xf numFmtId="166" fontId="6" fillId="2" borderId="0" xfId="1" applyNumberFormat="1" applyFont="1" applyFill="1" applyAlignment="1">
      <alignment horizontal="center"/>
    </xf>
    <xf numFmtId="43" fontId="1" fillId="2" borderId="0" xfId="1" applyNumberFormat="1" applyFont="1" applyFill="1"/>
    <xf numFmtId="166" fontId="6" fillId="2" borderId="0" xfId="1" applyNumberFormat="1" applyFont="1" applyFill="1"/>
    <xf numFmtId="166" fontId="4" fillId="2" borderId="0" xfId="1" applyNumberFormat="1" applyFont="1" applyFill="1"/>
    <xf numFmtId="166" fontId="4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428875" y="496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742950" y="1133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428875" y="512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152400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742950" y="1148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742950" y="1133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2428875" y="5128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152400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742950" y="1148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68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2428875" y="1133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742950" y="1149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742950" y="1148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455295" y="480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42950" y="5113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114299</xdr:colOff>
      <xdr:row>0</xdr:row>
      <xdr:rowOff>28575</xdr:rowOff>
    </xdr:from>
    <xdr:ext cx="696951" cy="476250"/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9" y="28575"/>
          <a:ext cx="696951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8/Or&#231;amento%20OABPR%202018/Acomp%20or&#231;ament&#225;rio%202018/Exec_or&#231;ament_jan-set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SINT_REC_DESP"/>
      <sheetName val="Graf Receita Proj"/>
      <sheetName val="Graf Despesa Proj"/>
      <sheetName val="Painel Orçamentário"/>
    </sheetNames>
    <sheetDataSet>
      <sheetData sheetId="0">
        <row r="10">
          <cell r="K10">
            <v>6570877.0397815444</v>
          </cell>
          <cell r="L10">
            <v>6570877.0397815444</v>
          </cell>
          <cell r="M10">
            <v>0</v>
          </cell>
        </row>
        <row r="11">
          <cell r="K11">
            <v>7284111.2159271883</v>
          </cell>
          <cell r="L11">
            <v>7284111.2159271883</v>
          </cell>
          <cell r="M11">
            <v>18312668.350000001</v>
          </cell>
          <cell r="O11">
            <v>18312668.350000001</v>
          </cell>
        </row>
        <row r="12">
          <cell r="K12">
            <v>15835024.382450409</v>
          </cell>
          <cell r="L12">
            <v>11516381.369054843</v>
          </cell>
          <cell r="M12">
            <v>9337379.4700000007</v>
          </cell>
          <cell r="O12">
            <v>9337379.4700000007</v>
          </cell>
        </row>
        <row r="13">
          <cell r="K13">
            <v>0</v>
          </cell>
          <cell r="L13">
            <v>0</v>
          </cell>
          <cell r="M13">
            <v>-3086242.5799999991</v>
          </cell>
          <cell r="O13">
            <v>-3086242.5799999991</v>
          </cell>
        </row>
        <row r="14">
          <cell r="K14">
            <v>0</v>
          </cell>
          <cell r="L14">
            <v>0</v>
          </cell>
          <cell r="M14">
            <v>124962.84000000001</v>
          </cell>
          <cell r="O14">
            <v>124962.84000000001</v>
          </cell>
        </row>
        <row r="15">
          <cell r="K15">
            <v>0</v>
          </cell>
          <cell r="L15">
            <v>0</v>
          </cell>
          <cell r="M15">
            <v>13210.18</v>
          </cell>
          <cell r="O15">
            <v>13210.18</v>
          </cell>
        </row>
        <row r="17">
          <cell r="K17">
            <v>561134.91153863259</v>
          </cell>
          <cell r="L17">
            <v>561134.91153863259</v>
          </cell>
          <cell r="M17">
            <v>0</v>
          </cell>
        </row>
        <row r="18">
          <cell r="K18">
            <v>621929.09397044592</v>
          </cell>
          <cell r="L18">
            <v>621929.09397044592</v>
          </cell>
          <cell r="M18">
            <v>1342355.85</v>
          </cell>
          <cell r="O18">
            <v>1342355.85</v>
          </cell>
        </row>
        <row r="19">
          <cell r="K19">
            <v>1352132.3169605604</v>
          </cell>
          <cell r="L19">
            <v>983368.9577894985</v>
          </cell>
          <cell r="M19">
            <v>955965.37</v>
          </cell>
          <cell r="O19">
            <v>955965.37</v>
          </cell>
        </row>
        <row r="20">
          <cell r="K20">
            <v>0</v>
          </cell>
          <cell r="L20">
            <v>0</v>
          </cell>
          <cell r="M20">
            <v>-227216.19</v>
          </cell>
          <cell r="O20">
            <v>-227216.19</v>
          </cell>
        </row>
        <row r="21">
          <cell r="K21">
            <v>0</v>
          </cell>
          <cell r="L21">
            <v>0</v>
          </cell>
          <cell r="M21">
            <v>12802.039999999999</v>
          </cell>
          <cell r="O21">
            <v>12802.039999999999</v>
          </cell>
        </row>
        <row r="22">
          <cell r="K22">
            <v>0</v>
          </cell>
          <cell r="L22">
            <v>0</v>
          </cell>
          <cell r="M22">
            <v>1512.8500000000001</v>
          </cell>
          <cell r="O22">
            <v>1512.8500000000001</v>
          </cell>
        </row>
        <row r="24">
          <cell r="K24">
            <v>768505.30018266488</v>
          </cell>
          <cell r="L24">
            <v>768505.30018266488</v>
          </cell>
          <cell r="M24">
            <v>0</v>
          </cell>
        </row>
        <row r="25">
          <cell r="K25">
            <v>851814.56346074212</v>
          </cell>
          <cell r="L25">
            <v>851814.56346074212</v>
          </cell>
          <cell r="M25">
            <v>1666836.8299999998</v>
          </cell>
          <cell r="O25">
            <v>1666836.8299999998</v>
          </cell>
        </row>
        <row r="26">
          <cell r="K26">
            <v>1851794.1298781794</v>
          </cell>
          <cell r="L26">
            <v>1346759.3671841305</v>
          </cell>
          <cell r="M26">
            <v>1451478.69</v>
          </cell>
          <cell r="O26">
            <v>1451478.69</v>
          </cell>
        </row>
        <row r="27">
          <cell r="K27">
            <v>0</v>
          </cell>
          <cell r="L27">
            <v>0</v>
          </cell>
          <cell r="M27">
            <v>-282721.5</v>
          </cell>
          <cell r="O27">
            <v>-282721.5</v>
          </cell>
        </row>
        <row r="28">
          <cell r="K28">
            <v>0</v>
          </cell>
          <cell r="L28">
            <v>0</v>
          </cell>
          <cell r="M28">
            <v>18863.96</v>
          </cell>
          <cell r="O28">
            <v>18863.96</v>
          </cell>
        </row>
        <row r="29">
          <cell r="K29">
            <v>0</v>
          </cell>
          <cell r="L29">
            <v>0</v>
          </cell>
          <cell r="M29">
            <v>2305.63</v>
          </cell>
          <cell r="O29">
            <v>2305.63</v>
          </cell>
        </row>
        <row r="31">
          <cell r="K31">
            <v>659913.60156075587</v>
          </cell>
          <cell r="L31">
            <v>659913.60156075587</v>
          </cell>
          <cell r="M31">
            <v>0</v>
          </cell>
        </row>
        <row r="32">
          <cell r="K32">
            <v>731516.73697646661</v>
          </cell>
          <cell r="L32">
            <v>731516.73697646661</v>
          </cell>
          <cell r="M32">
            <v>1481427.2799999998</v>
          </cell>
          <cell r="O32">
            <v>1481427.2799999998</v>
          </cell>
        </row>
        <row r="33">
          <cell r="K33">
            <v>1590317.1413432902</v>
          </cell>
          <cell r="L33">
            <v>1156594.284613302</v>
          </cell>
          <cell r="M33">
            <v>1262054.67</v>
          </cell>
          <cell r="O33">
            <v>1262054.67</v>
          </cell>
        </row>
        <row r="34">
          <cell r="K34">
            <v>0</v>
          </cell>
          <cell r="L34">
            <v>0</v>
          </cell>
          <cell r="M34">
            <v>-252163</v>
          </cell>
          <cell r="O34">
            <v>-252163</v>
          </cell>
        </row>
        <row r="35">
          <cell r="K35">
            <v>0</v>
          </cell>
          <cell r="L35">
            <v>0</v>
          </cell>
          <cell r="M35">
            <v>15939.17</v>
          </cell>
          <cell r="O35">
            <v>15939.17</v>
          </cell>
        </row>
        <row r="36">
          <cell r="K36">
            <v>0</v>
          </cell>
          <cell r="L36">
            <v>0</v>
          </cell>
          <cell r="M36">
            <v>1816.9099999999999</v>
          </cell>
          <cell r="O36">
            <v>1816.9099999999999</v>
          </cell>
        </row>
        <row r="38">
          <cell r="K38">
            <v>512774.40521820309</v>
          </cell>
          <cell r="L38">
            <v>512774.40521820309</v>
          </cell>
          <cell r="M38">
            <v>0</v>
          </cell>
        </row>
        <row r="39">
          <cell r="K39">
            <v>568376.44915752625</v>
          </cell>
          <cell r="L39">
            <v>568376.44915752625</v>
          </cell>
          <cell r="M39">
            <v>1217398.3400000001</v>
          </cell>
          <cell r="O39">
            <v>1217398.3400000001</v>
          </cell>
        </row>
        <row r="40">
          <cell r="K40">
            <v>1235600.9764294049</v>
          </cell>
          <cell r="L40">
            <v>898618.89194865816</v>
          </cell>
          <cell r="M40">
            <v>1402290.4200000002</v>
          </cell>
          <cell r="O40">
            <v>1402290.4200000002</v>
          </cell>
        </row>
        <row r="41">
          <cell r="K41">
            <v>0</v>
          </cell>
          <cell r="L41">
            <v>0</v>
          </cell>
          <cell r="M41">
            <v>-208732.43</v>
          </cell>
          <cell r="O41">
            <v>-208732.43</v>
          </cell>
        </row>
        <row r="42">
          <cell r="K42">
            <v>0</v>
          </cell>
          <cell r="L42">
            <v>0</v>
          </cell>
          <cell r="M42">
            <v>16936.5</v>
          </cell>
          <cell r="O42">
            <v>16936.5</v>
          </cell>
        </row>
        <row r="43">
          <cell r="K43">
            <v>0</v>
          </cell>
          <cell r="L43">
            <v>0</v>
          </cell>
          <cell r="M43">
            <v>1969.6299999999999</v>
          </cell>
          <cell r="O43">
            <v>1969.6299999999999</v>
          </cell>
        </row>
        <row r="57">
          <cell r="K57">
            <v>468227.82073278888</v>
          </cell>
          <cell r="L57">
            <v>468227.82073278888</v>
          </cell>
          <cell r="M57">
            <v>0</v>
          </cell>
        </row>
        <row r="58">
          <cell r="K58">
            <v>519048.96433138871</v>
          </cell>
          <cell r="L58">
            <v>519048.96433138871</v>
          </cell>
          <cell r="M58">
            <v>114591.44</v>
          </cell>
          <cell r="O58">
            <v>114591.44</v>
          </cell>
        </row>
        <row r="59">
          <cell r="K59">
            <v>1128316.3257876316</v>
          </cell>
          <cell r="L59">
            <v>820593.69148191391</v>
          </cell>
          <cell r="M59">
            <v>983333.79</v>
          </cell>
          <cell r="O59">
            <v>983333.79</v>
          </cell>
        </row>
        <row r="60">
          <cell r="K60">
            <v>0</v>
          </cell>
          <cell r="L60">
            <v>0</v>
          </cell>
          <cell r="M60">
            <v>-17670.86</v>
          </cell>
          <cell r="O60">
            <v>-17670.86</v>
          </cell>
        </row>
        <row r="61">
          <cell r="K61">
            <v>0</v>
          </cell>
          <cell r="L61">
            <v>0</v>
          </cell>
          <cell r="M61">
            <v>6186.7699999999995</v>
          </cell>
          <cell r="O61">
            <v>6186.7699999999995</v>
          </cell>
        </row>
        <row r="62">
          <cell r="K62">
            <v>0</v>
          </cell>
          <cell r="L62">
            <v>0</v>
          </cell>
          <cell r="M62">
            <v>668.8</v>
          </cell>
          <cell r="O62">
            <v>668.8</v>
          </cell>
        </row>
        <row r="65">
          <cell r="K65">
            <v>6362.94</v>
          </cell>
          <cell r="L65">
            <v>6362.94</v>
          </cell>
          <cell r="M65">
            <v>0</v>
          </cell>
        </row>
        <row r="66">
          <cell r="K66">
            <v>7053.0600000000013</v>
          </cell>
          <cell r="L66">
            <v>7053.0600000000013</v>
          </cell>
          <cell r="M66">
            <v>5523.01</v>
          </cell>
          <cell r="O66">
            <v>5523.01</v>
          </cell>
        </row>
        <row r="67">
          <cell r="K67">
            <v>15336.000000000002</v>
          </cell>
          <cell r="L67">
            <v>20448.000000000004</v>
          </cell>
          <cell r="M67">
            <v>8211.17</v>
          </cell>
          <cell r="O67">
            <v>8211.17</v>
          </cell>
        </row>
        <row r="68">
          <cell r="K68">
            <v>0</v>
          </cell>
          <cell r="L68">
            <v>0</v>
          </cell>
          <cell r="M68">
            <v>-743.65999999999985</v>
          </cell>
          <cell r="O68">
            <v>-743.65999999999985</v>
          </cell>
        </row>
        <row r="69">
          <cell r="K69">
            <v>0</v>
          </cell>
          <cell r="L69">
            <v>0</v>
          </cell>
          <cell r="M69">
            <v>134.77000000000001</v>
          </cell>
          <cell r="O69">
            <v>134.77000000000001</v>
          </cell>
        </row>
        <row r="70">
          <cell r="K70">
            <v>0</v>
          </cell>
          <cell r="L70">
            <v>0</v>
          </cell>
          <cell r="M70">
            <v>22.48</v>
          </cell>
          <cell r="O70">
            <v>22.48</v>
          </cell>
        </row>
        <row r="74">
          <cell r="K74">
            <v>6500000</v>
          </cell>
          <cell r="L74">
            <v>4875000</v>
          </cell>
          <cell r="M74">
            <v>7988504.4900000002</v>
          </cell>
          <cell r="O74">
            <v>7988504.4900000002</v>
          </cell>
        </row>
        <row r="75">
          <cell r="K75">
            <v>10000</v>
          </cell>
          <cell r="L75">
            <v>7500</v>
          </cell>
          <cell r="M75">
            <v>2657.16</v>
          </cell>
          <cell r="O75">
            <v>2657.16</v>
          </cell>
        </row>
        <row r="76">
          <cell r="K76">
            <v>0</v>
          </cell>
          <cell r="L76">
            <v>0</v>
          </cell>
          <cell r="M76">
            <v>-10411</v>
          </cell>
          <cell r="O76">
            <v>-10411</v>
          </cell>
        </row>
        <row r="77">
          <cell r="K77">
            <v>0</v>
          </cell>
          <cell r="L77">
            <v>0</v>
          </cell>
          <cell r="M77">
            <v>-6.7400000000000011</v>
          </cell>
          <cell r="O77">
            <v>-6.7400000000000011</v>
          </cell>
        </row>
        <row r="78">
          <cell r="K78">
            <v>0</v>
          </cell>
          <cell r="L78">
            <v>0</v>
          </cell>
          <cell r="M78">
            <v>156806.37000000002</v>
          </cell>
          <cell r="O78">
            <v>156806.37000000002</v>
          </cell>
        </row>
        <row r="79">
          <cell r="K79">
            <v>0</v>
          </cell>
          <cell r="L79">
            <v>0</v>
          </cell>
          <cell r="M79">
            <v>284.84000000000003</v>
          </cell>
          <cell r="O79">
            <v>284.84000000000003</v>
          </cell>
        </row>
        <row r="80">
          <cell r="K80">
            <v>0</v>
          </cell>
          <cell r="L80">
            <v>0</v>
          </cell>
          <cell r="M80">
            <v>14779.359999999999</v>
          </cell>
          <cell r="O80">
            <v>14779.359999999999</v>
          </cell>
        </row>
        <row r="81">
          <cell r="K81">
            <v>0</v>
          </cell>
          <cell r="L81">
            <v>0</v>
          </cell>
          <cell r="M81">
            <v>11.57</v>
          </cell>
          <cell r="O81">
            <v>11.57</v>
          </cell>
        </row>
        <row r="85">
          <cell r="K85">
            <v>30000</v>
          </cell>
          <cell r="L85">
            <v>22500</v>
          </cell>
          <cell r="M85">
            <v>18476.480000000003</v>
          </cell>
          <cell r="O85">
            <v>18476.480000000003</v>
          </cell>
        </row>
        <row r="87">
          <cell r="K87">
            <v>200000</v>
          </cell>
          <cell r="L87">
            <v>150000</v>
          </cell>
          <cell r="M87">
            <v>7839.88</v>
          </cell>
          <cell r="O87">
            <v>7839.88</v>
          </cell>
        </row>
        <row r="104">
          <cell r="K104">
            <v>1300000</v>
          </cell>
          <cell r="L104">
            <v>975000</v>
          </cell>
          <cell r="M104">
            <v>1197097.8999999999</v>
          </cell>
          <cell r="O104">
            <v>1197097.8999999999</v>
          </cell>
        </row>
        <row r="105">
          <cell r="K105">
            <v>100000</v>
          </cell>
          <cell r="L105">
            <v>75000</v>
          </cell>
          <cell r="M105">
            <v>93754.06</v>
          </cell>
          <cell r="O105">
            <v>93754.06</v>
          </cell>
        </row>
        <row r="106">
          <cell r="K106">
            <v>45000</v>
          </cell>
          <cell r="L106">
            <v>33750</v>
          </cell>
          <cell r="M106">
            <v>37235</v>
          </cell>
          <cell r="O106">
            <v>37235</v>
          </cell>
        </row>
        <row r="107">
          <cell r="K107">
            <v>10000</v>
          </cell>
          <cell r="L107">
            <v>7500</v>
          </cell>
          <cell r="M107">
            <v>9746.94</v>
          </cell>
          <cell r="O107">
            <v>9746.94</v>
          </cell>
        </row>
        <row r="108">
          <cell r="K108">
            <v>120000</v>
          </cell>
          <cell r="L108">
            <v>90000</v>
          </cell>
          <cell r="M108">
            <v>102524.58000000002</v>
          </cell>
          <cell r="O108">
            <v>102524.58000000002</v>
          </cell>
        </row>
        <row r="109">
          <cell r="K109">
            <v>300000</v>
          </cell>
          <cell r="L109">
            <v>225000</v>
          </cell>
          <cell r="M109">
            <v>258747.58999999997</v>
          </cell>
          <cell r="O109">
            <v>258747.58999999997</v>
          </cell>
        </row>
        <row r="110">
          <cell r="K110">
            <v>200000</v>
          </cell>
          <cell r="L110">
            <v>150000</v>
          </cell>
          <cell r="M110">
            <v>163255.99000000002</v>
          </cell>
          <cell r="O110">
            <v>163255.99000000002</v>
          </cell>
        </row>
        <row r="111">
          <cell r="K111">
            <v>25000</v>
          </cell>
          <cell r="L111">
            <v>18750</v>
          </cell>
          <cell r="M111">
            <v>27720</v>
          </cell>
          <cell r="O111">
            <v>27720</v>
          </cell>
        </row>
        <row r="112">
          <cell r="K112">
            <v>55000</v>
          </cell>
          <cell r="L112">
            <v>41250</v>
          </cell>
          <cell r="M112">
            <v>51844.54</v>
          </cell>
          <cell r="O112">
            <v>51844.54</v>
          </cell>
        </row>
        <row r="113">
          <cell r="K113">
            <v>20000</v>
          </cell>
          <cell r="L113">
            <v>15000</v>
          </cell>
          <cell r="M113">
            <v>18933.32</v>
          </cell>
          <cell r="O113">
            <v>18933.32</v>
          </cell>
        </row>
        <row r="114">
          <cell r="K114">
            <v>6000</v>
          </cell>
          <cell r="L114">
            <v>4500</v>
          </cell>
          <cell r="M114">
            <v>4977.29</v>
          </cell>
          <cell r="O114">
            <v>4977.29</v>
          </cell>
        </row>
        <row r="115">
          <cell r="K115">
            <v>40000</v>
          </cell>
          <cell r="L115">
            <v>30000</v>
          </cell>
          <cell r="M115">
            <v>45388.66</v>
          </cell>
          <cell r="O115">
            <v>45388.66</v>
          </cell>
        </row>
        <row r="116">
          <cell r="K116">
            <v>20000</v>
          </cell>
          <cell r="L116">
            <v>15000</v>
          </cell>
          <cell r="M116">
            <v>16948.77</v>
          </cell>
          <cell r="O116">
            <v>16948.77</v>
          </cell>
        </row>
        <row r="117">
          <cell r="K117">
            <v>60000</v>
          </cell>
          <cell r="L117">
            <v>45000</v>
          </cell>
          <cell r="M117">
            <v>47147</v>
          </cell>
          <cell r="O117">
            <v>47147</v>
          </cell>
        </row>
        <row r="118">
          <cell r="K118">
            <v>80000</v>
          </cell>
          <cell r="L118">
            <v>60000</v>
          </cell>
          <cell r="M118">
            <v>72474.289999999994</v>
          </cell>
          <cell r="O118">
            <v>72474.289999999994</v>
          </cell>
        </row>
        <row r="120">
          <cell r="K120">
            <v>50000</v>
          </cell>
          <cell r="L120">
            <v>37500</v>
          </cell>
          <cell r="M120">
            <v>47870.46</v>
          </cell>
          <cell r="O120">
            <v>47870.46</v>
          </cell>
        </row>
        <row r="121">
          <cell r="K121">
            <v>25000</v>
          </cell>
          <cell r="L121">
            <v>18750</v>
          </cell>
          <cell r="M121">
            <v>20683.900000000001</v>
          </cell>
          <cell r="O121">
            <v>20683.900000000001</v>
          </cell>
        </row>
        <row r="122">
          <cell r="K122">
            <v>10000</v>
          </cell>
          <cell r="L122">
            <v>7500</v>
          </cell>
          <cell r="M122">
            <v>9386</v>
          </cell>
          <cell r="O122">
            <v>9386</v>
          </cell>
        </row>
        <row r="124">
          <cell r="K124">
            <v>1900000</v>
          </cell>
          <cell r="L124">
            <v>1425000</v>
          </cell>
          <cell r="M124">
            <v>1426327.3800000001</v>
          </cell>
          <cell r="O124">
            <v>1426327.3800000001</v>
          </cell>
        </row>
        <row r="125">
          <cell r="K125">
            <v>400000</v>
          </cell>
          <cell r="L125">
            <v>300000</v>
          </cell>
          <cell r="M125">
            <v>22435.78</v>
          </cell>
          <cell r="N125">
            <v>165720.51999999999</v>
          </cell>
          <cell r="O125">
            <v>188156.3</v>
          </cell>
        </row>
        <row r="126">
          <cell r="K126">
            <v>750000</v>
          </cell>
          <cell r="L126">
            <v>562500</v>
          </cell>
          <cell r="M126">
            <v>789053.42999999993</v>
          </cell>
          <cell r="N126">
            <v>164740.9</v>
          </cell>
          <cell r="O126">
            <v>953794.33</v>
          </cell>
        </row>
        <row r="127">
          <cell r="K127">
            <v>650000</v>
          </cell>
          <cell r="L127">
            <v>487500</v>
          </cell>
          <cell r="M127">
            <v>336569.59999999998</v>
          </cell>
          <cell r="O127">
            <v>336569.59999999998</v>
          </cell>
        </row>
        <row r="128">
          <cell r="K128">
            <v>450000</v>
          </cell>
          <cell r="L128">
            <v>337500</v>
          </cell>
          <cell r="M128">
            <v>1100077.8400000001</v>
          </cell>
          <cell r="N128">
            <v>312009.15999999997</v>
          </cell>
          <cell r="O128">
            <v>1412087</v>
          </cell>
        </row>
        <row r="129">
          <cell r="K129">
            <v>900000</v>
          </cell>
          <cell r="L129">
            <v>675000</v>
          </cell>
          <cell r="M129">
            <v>439234.37</v>
          </cell>
          <cell r="N129">
            <v>682735.11</v>
          </cell>
          <cell r="O129">
            <v>1121969.48</v>
          </cell>
        </row>
        <row r="130">
          <cell r="K130">
            <v>400000</v>
          </cell>
          <cell r="L130">
            <v>300000</v>
          </cell>
          <cell r="M130">
            <v>339696.42</v>
          </cell>
          <cell r="N130">
            <v>150</v>
          </cell>
          <cell r="O130">
            <v>339846.42</v>
          </cell>
        </row>
        <row r="133">
          <cell r="K133">
            <v>2000000</v>
          </cell>
          <cell r="L133">
            <v>1500000</v>
          </cell>
          <cell r="M133">
            <v>1907302.5300000005</v>
          </cell>
          <cell r="N133">
            <v>89536.98</v>
          </cell>
          <cell r="O133">
            <v>1996839.5100000005</v>
          </cell>
        </row>
        <row r="134">
          <cell r="M134">
            <v>418129.97</v>
          </cell>
          <cell r="O134">
            <v>418129.97</v>
          </cell>
        </row>
        <row r="138">
          <cell r="K138">
            <v>1500000</v>
          </cell>
          <cell r="L138">
            <v>1125000</v>
          </cell>
          <cell r="M138">
            <v>763478.11</v>
          </cell>
          <cell r="N138">
            <v>34086.839999999997</v>
          </cell>
          <cell r="O138">
            <v>797564.95</v>
          </cell>
        </row>
        <row r="141">
          <cell r="K141">
            <v>0</v>
          </cell>
          <cell r="L141">
            <v>0</v>
          </cell>
          <cell r="M141">
            <v>700000</v>
          </cell>
          <cell r="N141">
            <v>4373</v>
          </cell>
          <cell r="O141">
            <v>704373</v>
          </cell>
        </row>
        <row r="143">
          <cell r="K143">
            <v>6500000</v>
          </cell>
          <cell r="L143">
            <v>0</v>
          </cell>
          <cell r="M143">
            <v>0</v>
          </cell>
        </row>
      </sheetData>
      <sheetData sheetId="1">
        <row r="9">
          <cell r="D9">
            <v>10000000</v>
          </cell>
          <cell r="E9">
            <v>7500000</v>
          </cell>
          <cell r="F9">
            <v>7248882.7999999998</v>
          </cell>
          <cell r="H9">
            <v>7248882.7999999998</v>
          </cell>
        </row>
        <row r="10">
          <cell r="D10">
            <v>220000</v>
          </cell>
          <cell r="E10">
            <v>165000</v>
          </cell>
          <cell r="F10">
            <v>303647.37</v>
          </cell>
          <cell r="H10">
            <v>303647.37</v>
          </cell>
        </row>
        <row r="11">
          <cell r="D11">
            <v>850000</v>
          </cell>
          <cell r="E11">
            <v>637500</v>
          </cell>
          <cell r="F11">
            <v>658153.62</v>
          </cell>
          <cell r="H11">
            <v>658153.62</v>
          </cell>
        </row>
        <row r="12">
          <cell r="D12">
            <v>1150000</v>
          </cell>
          <cell r="E12">
            <v>862500</v>
          </cell>
          <cell r="F12">
            <v>935177.8899999999</v>
          </cell>
          <cell r="H12">
            <v>935177.8899999999</v>
          </cell>
        </row>
        <row r="13">
          <cell r="D13">
            <v>270000</v>
          </cell>
          <cell r="E13">
            <v>202500</v>
          </cell>
          <cell r="F13">
            <v>187135.79</v>
          </cell>
          <cell r="H13">
            <v>187135.79</v>
          </cell>
        </row>
        <row r="14">
          <cell r="D14">
            <v>950000</v>
          </cell>
          <cell r="E14">
            <v>712500</v>
          </cell>
          <cell r="F14">
            <v>711728.37</v>
          </cell>
          <cell r="G14">
            <v>8143.2</v>
          </cell>
          <cell r="H14">
            <v>719871.57</v>
          </cell>
        </row>
        <row r="15">
          <cell r="D15">
            <v>3200000</v>
          </cell>
          <cell r="E15">
            <v>2400000</v>
          </cell>
          <cell r="F15">
            <v>2278199.2199999997</v>
          </cell>
          <cell r="G15">
            <v>900</v>
          </cell>
          <cell r="H15">
            <v>2279099.2199999997</v>
          </cell>
        </row>
        <row r="16">
          <cell r="D16">
            <v>1350000</v>
          </cell>
          <cell r="E16">
            <v>1012500</v>
          </cell>
          <cell r="F16">
            <v>1063510.6299999999</v>
          </cell>
          <cell r="H16">
            <v>1063510.6299999999</v>
          </cell>
        </row>
        <row r="17">
          <cell r="D17">
            <v>60000</v>
          </cell>
          <cell r="E17">
            <v>45000</v>
          </cell>
          <cell r="F17">
            <v>28663.84</v>
          </cell>
          <cell r="H17">
            <v>28663.84</v>
          </cell>
        </row>
        <row r="18">
          <cell r="D18">
            <v>55000</v>
          </cell>
          <cell r="E18">
            <v>41250</v>
          </cell>
          <cell r="F18">
            <v>21956.92</v>
          </cell>
          <cell r="G18">
            <v>11748</v>
          </cell>
          <cell r="H18">
            <v>33704.92</v>
          </cell>
        </row>
        <row r="19">
          <cell r="D19">
            <v>1150000</v>
          </cell>
          <cell r="E19">
            <v>862500</v>
          </cell>
          <cell r="F19">
            <v>753113.13</v>
          </cell>
          <cell r="H19">
            <v>753113.13</v>
          </cell>
        </row>
        <row r="20">
          <cell r="D20">
            <v>42000</v>
          </cell>
          <cell r="E20">
            <v>31500</v>
          </cell>
          <cell r="F20">
            <v>27486.760000000002</v>
          </cell>
          <cell r="H20">
            <v>27486.760000000002</v>
          </cell>
        </row>
        <row r="21">
          <cell r="D21">
            <v>690000</v>
          </cell>
          <cell r="E21">
            <v>517500</v>
          </cell>
          <cell r="F21">
            <v>496445.97</v>
          </cell>
          <cell r="H21">
            <v>496445.97</v>
          </cell>
        </row>
        <row r="22">
          <cell r="D22">
            <v>2900000</v>
          </cell>
          <cell r="E22">
            <v>2175000</v>
          </cell>
          <cell r="F22">
            <v>2047916.15</v>
          </cell>
          <cell r="H22">
            <v>2047916.15</v>
          </cell>
        </row>
        <row r="23">
          <cell r="D23">
            <v>1080000</v>
          </cell>
          <cell r="E23">
            <v>810000</v>
          </cell>
          <cell r="F23">
            <v>925197.2699999999</v>
          </cell>
          <cell r="H23">
            <v>925197.2699999999</v>
          </cell>
        </row>
        <row r="24">
          <cell r="D24">
            <v>130000</v>
          </cell>
          <cell r="E24">
            <v>97500</v>
          </cell>
          <cell r="F24">
            <v>94949.22</v>
          </cell>
          <cell r="H24">
            <v>94949.22</v>
          </cell>
        </row>
        <row r="25">
          <cell r="D25">
            <v>10000</v>
          </cell>
          <cell r="E25">
            <v>7500</v>
          </cell>
          <cell r="F25">
            <v>12143.6</v>
          </cell>
          <cell r="H25">
            <v>12143.6</v>
          </cell>
        </row>
        <row r="27">
          <cell r="D27">
            <v>75000</v>
          </cell>
          <cell r="E27">
            <v>56250</v>
          </cell>
          <cell r="F27">
            <v>39264.080000000002</v>
          </cell>
          <cell r="G27">
            <v>25696.99</v>
          </cell>
          <cell r="H27">
            <v>64961.070000000007</v>
          </cell>
        </row>
        <row r="28">
          <cell r="D28">
            <v>340000</v>
          </cell>
          <cell r="E28">
            <v>255000</v>
          </cell>
          <cell r="F28">
            <v>129342.92000000004</v>
          </cell>
          <cell r="G28">
            <v>134805.18</v>
          </cell>
          <cell r="H28">
            <v>264148.10000000003</v>
          </cell>
        </row>
        <row r="29">
          <cell r="D29">
            <v>210000</v>
          </cell>
          <cell r="E29">
            <v>157500</v>
          </cell>
          <cell r="F29">
            <v>109184.11000000002</v>
          </cell>
          <cell r="G29">
            <v>59990.65</v>
          </cell>
          <cell r="H29">
            <v>169174.76</v>
          </cell>
        </row>
        <row r="30">
          <cell r="D30">
            <v>7000</v>
          </cell>
          <cell r="E30">
            <v>5250</v>
          </cell>
          <cell r="F30">
            <v>1200</v>
          </cell>
          <cell r="H30">
            <v>1200</v>
          </cell>
        </row>
        <row r="31">
          <cell r="D31">
            <v>115000</v>
          </cell>
          <cell r="E31">
            <v>86250</v>
          </cell>
          <cell r="F31">
            <v>18391.659999999989</v>
          </cell>
          <cell r="G31">
            <v>77268.17</v>
          </cell>
          <cell r="H31">
            <v>95659.829999999987</v>
          </cell>
        </row>
        <row r="32">
          <cell r="D32">
            <v>110000</v>
          </cell>
          <cell r="E32">
            <v>82500</v>
          </cell>
          <cell r="F32">
            <v>20748.900000000001</v>
          </cell>
          <cell r="G32">
            <v>22719.599999999999</v>
          </cell>
          <cell r="H32">
            <v>43468.5</v>
          </cell>
        </row>
        <row r="33">
          <cell r="D33">
            <v>210000</v>
          </cell>
          <cell r="E33">
            <v>157500</v>
          </cell>
          <cell r="F33">
            <v>82382.700000000012</v>
          </cell>
          <cell r="G33">
            <v>63717.43</v>
          </cell>
          <cell r="H33">
            <v>146100.13</v>
          </cell>
        </row>
        <row r="34">
          <cell r="D34">
            <v>40000</v>
          </cell>
          <cell r="E34">
            <v>30000</v>
          </cell>
          <cell r="F34">
            <v>2872.7299999999996</v>
          </cell>
          <cell r="G34">
            <v>5459.74</v>
          </cell>
          <cell r="H34">
            <v>8332.4699999999993</v>
          </cell>
        </row>
        <row r="35">
          <cell r="D35">
            <v>40000</v>
          </cell>
          <cell r="E35">
            <v>30000</v>
          </cell>
          <cell r="F35">
            <v>0</v>
          </cell>
          <cell r="G35">
            <v>23282.74</v>
          </cell>
          <cell r="H35">
            <v>23282.739999999998</v>
          </cell>
        </row>
        <row r="36">
          <cell r="D36">
            <v>100000</v>
          </cell>
          <cell r="E36">
            <v>75000</v>
          </cell>
          <cell r="F36">
            <v>18725.219999999998</v>
          </cell>
          <cell r="G36">
            <v>17610.77</v>
          </cell>
          <cell r="H36">
            <v>36335.99</v>
          </cell>
        </row>
        <row r="37">
          <cell r="D37">
            <v>10000</v>
          </cell>
          <cell r="E37">
            <v>7500</v>
          </cell>
          <cell r="F37">
            <v>4035.7999999999993</v>
          </cell>
          <cell r="G37">
            <v>2908</v>
          </cell>
          <cell r="H37">
            <v>6943.7999999999993</v>
          </cell>
        </row>
        <row r="38">
          <cell r="D38">
            <v>30000</v>
          </cell>
          <cell r="E38">
            <v>22500</v>
          </cell>
          <cell r="F38">
            <v>39173.64</v>
          </cell>
          <cell r="G38">
            <v>55585.36</v>
          </cell>
          <cell r="H38">
            <v>94759</v>
          </cell>
        </row>
        <row r="39">
          <cell r="D39">
            <v>20000</v>
          </cell>
          <cell r="E39">
            <v>15000</v>
          </cell>
          <cell r="F39">
            <v>2156.4500000000003</v>
          </cell>
          <cell r="G39">
            <v>95.39</v>
          </cell>
          <cell r="H39">
            <v>2251.84</v>
          </cell>
        </row>
        <row r="40">
          <cell r="D40">
            <v>400000</v>
          </cell>
          <cell r="E40">
            <v>300000</v>
          </cell>
          <cell r="F40">
            <v>380</v>
          </cell>
          <cell r="G40">
            <v>106455.4</v>
          </cell>
          <cell r="H40">
            <v>106835.4</v>
          </cell>
        </row>
        <row r="41">
          <cell r="D41">
            <v>200000</v>
          </cell>
          <cell r="E41">
            <v>150000</v>
          </cell>
          <cell r="F41">
            <v>64222.160000000011</v>
          </cell>
          <cell r="G41">
            <v>33258.6</v>
          </cell>
          <cell r="H41">
            <v>97480.760000000009</v>
          </cell>
        </row>
        <row r="42">
          <cell r="D42">
            <v>25000</v>
          </cell>
          <cell r="E42">
            <v>18750</v>
          </cell>
          <cell r="F42">
            <v>2218.2500000000009</v>
          </cell>
          <cell r="G42">
            <v>7330.37</v>
          </cell>
          <cell r="H42">
            <v>9548.6200000000008</v>
          </cell>
        </row>
        <row r="43">
          <cell r="D43">
            <v>5000</v>
          </cell>
          <cell r="E43">
            <v>3750</v>
          </cell>
          <cell r="F43">
            <v>0</v>
          </cell>
        </row>
        <row r="44">
          <cell r="D44">
            <v>15000</v>
          </cell>
          <cell r="E44">
            <v>11250</v>
          </cell>
          <cell r="F44">
            <v>0</v>
          </cell>
        </row>
        <row r="57">
          <cell r="D57">
            <v>140000</v>
          </cell>
          <cell r="E57">
            <v>105000</v>
          </cell>
          <cell r="F57">
            <v>121535.86</v>
          </cell>
          <cell r="G57">
            <v>1200</v>
          </cell>
          <cell r="H57">
            <v>122735.86</v>
          </cell>
        </row>
        <row r="58">
          <cell r="D58">
            <v>45000</v>
          </cell>
          <cell r="E58">
            <v>33750</v>
          </cell>
          <cell r="F58">
            <v>0</v>
          </cell>
        </row>
        <row r="59">
          <cell r="D59">
            <v>10000</v>
          </cell>
          <cell r="E59">
            <v>7500</v>
          </cell>
          <cell r="F59">
            <v>406</v>
          </cell>
          <cell r="H59">
            <v>406</v>
          </cell>
        </row>
        <row r="60">
          <cell r="D60">
            <v>5000</v>
          </cell>
          <cell r="E60">
            <v>3750</v>
          </cell>
          <cell r="F60">
            <v>0</v>
          </cell>
        </row>
        <row r="61">
          <cell r="D61">
            <v>540000</v>
          </cell>
          <cell r="E61">
            <v>405000</v>
          </cell>
          <cell r="F61">
            <v>98504.09</v>
          </cell>
          <cell r="G61">
            <v>255421.35</v>
          </cell>
          <cell r="H61">
            <v>353925.44</v>
          </cell>
        </row>
        <row r="62">
          <cell r="D62">
            <v>10000</v>
          </cell>
          <cell r="E62">
            <v>7500</v>
          </cell>
          <cell r="F62">
            <v>720</v>
          </cell>
          <cell r="H62">
            <v>720</v>
          </cell>
        </row>
        <row r="64">
          <cell r="D64">
            <v>45000</v>
          </cell>
          <cell r="E64">
            <v>33750</v>
          </cell>
          <cell r="F64">
            <v>1737.9600000000064</v>
          </cell>
          <cell r="G64">
            <v>80584.800000000003</v>
          </cell>
          <cell r="H64">
            <v>82322.760000000009</v>
          </cell>
        </row>
        <row r="65">
          <cell r="D65">
            <v>220000</v>
          </cell>
          <cell r="E65">
            <v>165000</v>
          </cell>
          <cell r="F65">
            <v>271300.24</v>
          </cell>
          <cell r="G65">
            <v>126274.36</v>
          </cell>
          <cell r="H65">
            <v>397574.6</v>
          </cell>
        </row>
        <row r="66">
          <cell r="D66">
            <v>15000</v>
          </cell>
          <cell r="E66">
            <v>11250</v>
          </cell>
          <cell r="F66">
            <v>2342.5700000000006</v>
          </cell>
          <cell r="G66">
            <v>5704.86</v>
          </cell>
          <cell r="H66">
            <v>8047.43</v>
          </cell>
        </row>
        <row r="67">
          <cell r="D67">
            <v>65000</v>
          </cell>
          <cell r="E67">
            <v>48750</v>
          </cell>
          <cell r="F67">
            <v>43149.33</v>
          </cell>
          <cell r="H67">
            <v>43149.33</v>
          </cell>
        </row>
        <row r="68">
          <cell r="D68">
            <v>320000</v>
          </cell>
          <cell r="E68">
            <v>240000</v>
          </cell>
          <cell r="F68">
            <v>277488.92</v>
          </cell>
          <cell r="H68">
            <v>277488.92</v>
          </cell>
        </row>
        <row r="69">
          <cell r="D69">
            <v>50000</v>
          </cell>
          <cell r="E69">
            <v>37500</v>
          </cell>
          <cell r="F69">
            <v>45605.450000000012</v>
          </cell>
          <cell r="G69">
            <v>9113.2000000000007</v>
          </cell>
          <cell r="H69">
            <v>54718.650000000009</v>
          </cell>
        </row>
        <row r="70">
          <cell r="D70">
            <v>10000</v>
          </cell>
          <cell r="E70">
            <v>7500</v>
          </cell>
          <cell r="F70">
            <v>0</v>
          </cell>
        </row>
        <row r="71">
          <cell r="D71">
            <v>530000</v>
          </cell>
          <cell r="E71">
            <v>397500</v>
          </cell>
          <cell r="F71">
            <v>368643.06999999995</v>
          </cell>
          <cell r="G71">
            <v>101582.26</v>
          </cell>
          <cell r="H71">
            <v>470225.32999999996</v>
          </cell>
        </row>
        <row r="72">
          <cell r="D72">
            <v>55000</v>
          </cell>
          <cell r="E72">
            <v>41250</v>
          </cell>
          <cell r="F72">
            <v>21323.219999999998</v>
          </cell>
          <cell r="G72">
            <v>10377.950000000001</v>
          </cell>
          <cell r="H72">
            <v>31701.17</v>
          </cell>
        </row>
        <row r="73">
          <cell r="D73">
            <v>420000</v>
          </cell>
          <cell r="E73">
            <v>315000</v>
          </cell>
          <cell r="F73">
            <v>308584.31</v>
          </cell>
          <cell r="G73">
            <v>11077.24</v>
          </cell>
          <cell r="H73">
            <v>319661.55</v>
          </cell>
        </row>
        <row r="74">
          <cell r="D74">
            <v>150000</v>
          </cell>
          <cell r="E74">
            <v>112500</v>
          </cell>
          <cell r="F74">
            <v>87741.399999999965</v>
          </cell>
          <cell r="G74">
            <v>101640</v>
          </cell>
          <cell r="H74">
            <v>189381.39999999997</v>
          </cell>
        </row>
        <row r="75">
          <cell r="D75">
            <v>360000</v>
          </cell>
          <cell r="E75">
            <v>270000</v>
          </cell>
          <cell r="F75">
            <v>132448.01999999999</v>
          </cell>
          <cell r="G75">
            <v>64580.69</v>
          </cell>
          <cell r="H75">
            <v>197028.71</v>
          </cell>
        </row>
        <row r="76">
          <cell r="D76">
            <v>35000</v>
          </cell>
          <cell r="E76">
            <v>26250</v>
          </cell>
          <cell r="F76">
            <v>9205</v>
          </cell>
          <cell r="H76">
            <v>9205</v>
          </cell>
        </row>
        <row r="77">
          <cell r="D77">
            <v>6000</v>
          </cell>
          <cell r="E77">
            <v>4500</v>
          </cell>
          <cell r="F77">
            <v>5075.83</v>
          </cell>
          <cell r="H77">
            <v>5075.83</v>
          </cell>
        </row>
        <row r="78">
          <cell r="D78">
            <v>250000</v>
          </cell>
          <cell r="E78">
            <v>187500</v>
          </cell>
          <cell r="F78">
            <v>28661.739999999998</v>
          </cell>
          <cell r="G78">
            <v>50055.24</v>
          </cell>
          <cell r="H78">
            <v>78716.98</v>
          </cell>
        </row>
        <row r="79">
          <cell r="D79">
            <v>25000</v>
          </cell>
          <cell r="E79">
            <v>18750</v>
          </cell>
          <cell r="F79">
            <v>11434</v>
          </cell>
          <cell r="G79">
            <v>10163</v>
          </cell>
          <cell r="H79">
            <v>21597</v>
          </cell>
        </row>
        <row r="80">
          <cell r="D80">
            <v>250000</v>
          </cell>
          <cell r="E80">
            <v>187500</v>
          </cell>
          <cell r="F80">
            <v>21886.079999999973</v>
          </cell>
          <cell r="G80">
            <v>113874.02</v>
          </cell>
          <cell r="H80">
            <v>135760.09999999998</v>
          </cell>
        </row>
        <row r="81">
          <cell r="D81">
            <v>30000</v>
          </cell>
          <cell r="E81">
            <v>22500</v>
          </cell>
          <cell r="F81">
            <v>17507.670000000002</v>
          </cell>
          <cell r="H81">
            <v>17507.670000000002</v>
          </cell>
        </row>
        <row r="82">
          <cell r="D82">
            <v>420000</v>
          </cell>
          <cell r="E82">
            <v>315000</v>
          </cell>
          <cell r="F82">
            <v>278497.17</v>
          </cell>
          <cell r="G82">
            <v>24631.49</v>
          </cell>
          <cell r="H82">
            <v>303128.65999999997</v>
          </cell>
        </row>
        <row r="83">
          <cell r="D83">
            <v>60000</v>
          </cell>
          <cell r="E83">
            <v>45000</v>
          </cell>
          <cell r="F83">
            <v>33962.230000000003</v>
          </cell>
          <cell r="G83">
            <v>3943.36</v>
          </cell>
          <cell r="H83">
            <v>37905.590000000004</v>
          </cell>
        </row>
        <row r="84">
          <cell r="D84">
            <v>1050000</v>
          </cell>
          <cell r="E84">
            <v>787500</v>
          </cell>
          <cell r="F84">
            <v>620247.42999999993</v>
          </cell>
          <cell r="H84">
            <v>620247.42999999993</v>
          </cell>
        </row>
        <row r="85">
          <cell r="D85">
            <v>775000</v>
          </cell>
          <cell r="E85">
            <v>581250</v>
          </cell>
          <cell r="F85">
            <v>1141288.52</v>
          </cell>
          <cell r="G85">
            <v>37282.519999999997</v>
          </cell>
          <cell r="H85">
            <v>1178571.04</v>
          </cell>
        </row>
        <row r="86">
          <cell r="D86">
            <v>120000</v>
          </cell>
          <cell r="E86">
            <v>90000</v>
          </cell>
          <cell r="F86">
            <v>45634</v>
          </cell>
          <cell r="G86">
            <v>19262.7</v>
          </cell>
          <cell r="H86">
            <v>64896.7</v>
          </cell>
        </row>
        <row r="87">
          <cell r="D87">
            <v>60000</v>
          </cell>
          <cell r="E87">
            <v>45000</v>
          </cell>
          <cell r="F87">
            <v>1723.880000000001</v>
          </cell>
          <cell r="G87">
            <v>9196.4</v>
          </cell>
          <cell r="H87">
            <v>10920.28</v>
          </cell>
        </row>
        <row r="88">
          <cell r="D88">
            <v>1250000</v>
          </cell>
          <cell r="E88">
            <v>937500</v>
          </cell>
          <cell r="F88">
            <v>746943.77</v>
          </cell>
          <cell r="G88">
            <v>208668.56</v>
          </cell>
          <cell r="H88">
            <v>955612.33</v>
          </cell>
        </row>
        <row r="89">
          <cell r="D89">
            <v>550000</v>
          </cell>
          <cell r="E89">
            <v>412500</v>
          </cell>
          <cell r="F89">
            <v>167082.91000000003</v>
          </cell>
          <cell r="G89">
            <v>263030.28999999998</v>
          </cell>
          <cell r="H89">
            <v>430113.2</v>
          </cell>
        </row>
        <row r="90">
          <cell r="D90">
            <v>55000</v>
          </cell>
          <cell r="E90">
            <v>41250</v>
          </cell>
          <cell r="F90">
            <v>5319.4400000000023</v>
          </cell>
          <cell r="G90">
            <v>31299.18</v>
          </cell>
          <cell r="H90">
            <v>36618.620000000003</v>
          </cell>
        </row>
        <row r="91">
          <cell r="D91">
            <v>400000</v>
          </cell>
          <cell r="E91">
            <v>300000</v>
          </cell>
          <cell r="F91">
            <v>361566.85</v>
          </cell>
          <cell r="G91">
            <v>740825.87</v>
          </cell>
          <cell r="H91">
            <v>1102392.72</v>
          </cell>
        </row>
        <row r="92">
          <cell r="D92">
            <v>200000</v>
          </cell>
          <cell r="E92">
            <v>150000</v>
          </cell>
          <cell r="F92">
            <v>79871</v>
          </cell>
          <cell r="G92">
            <v>130993.44</v>
          </cell>
          <cell r="H92">
            <v>210864.44</v>
          </cell>
        </row>
        <row r="93">
          <cell r="D93">
            <v>370000</v>
          </cell>
          <cell r="E93">
            <v>277500</v>
          </cell>
          <cell r="F93">
            <v>203767.21000000002</v>
          </cell>
          <cell r="G93">
            <v>67211.679999999993</v>
          </cell>
          <cell r="H93">
            <v>270978.89</v>
          </cell>
        </row>
        <row r="94">
          <cell r="D94">
            <v>10000</v>
          </cell>
          <cell r="E94">
            <v>7500</v>
          </cell>
          <cell r="F94">
            <v>5930.3200000000006</v>
          </cell>
          <cell r="G94">
            <v>4115.96</v>
          </cell>
          <cell r="H94">
            <v>10046.280000000001</v>
          </cell>
        </row>
        <row r="95">
          <cell r="D95">
            <v>870000</v>
          </cell>
          <cell r="E95">
            <v>652500</v>
          </cell>
          <cell r="F95">
            <v>165313.00000000006</v>
          </cell>
          <cell r="G95">
            <v>394021.81</v>
          </cell>
          <cell r="H95">
            <v>559334.81000000006</v>
          </cell>
        </row>
        <row r="96">
          <cell r="D96">
            <v>400000</v>
          </cell>
          <cell r="E96">
            <v>300000</v>
          </cell>
          <cell r="F96">
            <v>293934.2</v>
          </cell>
          <cell r="G96">
            <v>72061.009999999995</v>
          </cell>
          <cell r="H96">
            <v>365995.21</v>
          </cell>
        </row>
        <row r="104">
          <cell r="D104">
            <v>65000</v>
          </cell>
          <cell r="E104">
            <v>48750</v>
          </cell>
          <cell r="F104">
            <v>26275.719999999998</v>
          </cell>
          <cell r="G104">
            <v>3882.13</v>
          </cell>
          <cell r="H104">
            <v>30157.85</v>
          </cell>
        </row>
        <row r="105">
          <cell r="D105">
            <v>40000</v>
          </cell>
          <cell r="E105">
            <v>30000</v>
          </cell>
          <cell r="F105">
            <v>34704.85</v>
          </cell>
          <cell r="G105">
            <v>3076.26</v>
          </cell>
          <cell r="H105">
            <v>37781.11</v>
          </cell>
        </row>
        <row r="106">
          <cell r="D106">
            <v>745000</v>
          </cell>
          <cell r="E106">
            <v>558750</v>
          </cell>
          <cell r="F106">
            <v>316463.59999999998</v>
          </cell>
          <cell r="G106">
            <v>3524.71</v>
          </cell>
          <cell r="H106">
            <v>319988.31</v>
          </cell>
        </row>
        <row r="107">
          <cell r="D107">
            <v>75000</v>
          </cell>
          <cell r="E107">
            <v>56250</v>
          </cell>
          <cell r="F107">
            <v>34192.869999999995</v>
          </cell>
          <cell r="G107">
            <v>29239.5</v>
          </cell>
          <cell r="H107">
            <v>63432.369999999995</v>
          </cell>
        </row>
        <row r="108">
          <cell r="D108">
            <v>120000</v>
          </cell>
          <cell r="E108">
            <v>90000</v>
          </cell>
          <cell r="F108">
            <v>49773.84</v>
          </cell>
          <cell r="G108">
            <v>32277.69</v>
          </cell>
          <cell r="H108">
            <v>82051.53</v>
          </cell>
        </row>
        <row r="109">
          <cell r="D109">
            <v>200000</v>
          </cell>
          <cell r="E109">
            <v>150000</v>
          </cell>
          <cell r="F109">
            <v>129152.53999999998</v>
          </cell>
          <cell r="G109">
            <v>1308.0999999999999</v>
          </cell>
          <cell r="H109">
            <v>130460.63999999998</v>
          </cell>
        </row>
        <row r="110">
          <cell r="D110">
            <v>35000</v>
          </cell>
          <cell r="E110">
            <v>26250</v>
          </cell>
          <cell r="F110">
            <v>27947.929999999993</v>
          </cell>
          <cell r="H110">
            <v>27947.929999999993</v>
          </cell>
        </row>
        <row r="111">
          <cell r="D111">
            <v>110000</v>
          </cell>
          <cell r="E111">
            <v>82500</v>
          </cell>
          <cell r="F111">
            <v>250145.04</v>
          </cell>
          <cell r="G111">
            <v>33697.730000000003</v>
          </cell>
          <cell r="H111">
            <v>283842.77</v>
          </cell>
        </row>
        <row r="112">
          <cell r="D112">
            <v>120000</v>
          </cell>
          <cell r="E112">
            <v>90000</v>
          </cell>
          <cell r="F112">
            <v>20000.580000000002</v>
          </cell>
          <cell r="G112">
            <v>65996.14</v>
          </cell>
          <cell r="H112">
            <v>85996.72</v>
          </cell>
        </row>
        <row r="113">
          <cell r="D113">
            <v>50000</v>
          </cell>
          <cell r="E113">
            <v>37500</v>
          </cell>
          <cell r="F113">
            <v>17286.509999999995</v>
          </cell>
          <cell r="G113">
            <v>51050.39</v>
          </cell>
          <cell r="H113">
            <v>68336.899999999994</v>
          </cell>
        </row>
        <row r="114">
          <cell r="D114">
            <v>470000</v>
          </cell>
          <cell r="E114">
            <v>352500</v>
          </cell>
          <cell r="F114">
            <v>351974.88</v>
          </cell>
          <cell r="H114">
            <v>351974.88</v>
          </cell>
        </row>
        <row r="118">
          <cell r="D118">
            <v>8628033.4751375671</v>
          </cell>
          <cell r="E118">
            <v>7374882.1329821413</v>
          </cell>
          <cell r="F118">
            <v>7136671.21</v>
          </cell>
          <cell r="H118">
            <v>7136671.21</v>
          </cell>
        </row>
        <row r="119">
          <cell r="D119">
            <v>1302000</v>
          </cell>
          <cell r="E119">
            <v>976500</v>
          </cell>
          <cell r="F119">
            <v>1630525.21</v>
          </cell>
          <cell r="H119">
            <v>1630525.21</v>
          </cell>
        </row>
        <row r="121">
          <cell r="D121">
            <v>4314016.7375687836</v>
          </cell>
          <cell r="E121">
            <v>3687441.0664910707</v>
          </cell>
          <cell r="F121">
            <v>3568335.61</v>
          </cell>
          <cell r="H121">
            <v>3568335.61</v>
          </cell>
        </row>
        <row r="122">
          <cell r="D122">
            <v>651000</v>
          </cell>
          <cell r="E122">
            <v>488250</v>
          </cell>
          <cell r="F122">
            <v>815262.60000000009</v>
          </cell>
          <cell r="H122">
            <v>815262.60000000009</v>
          </cell>
        </row>
        <row r="124">
          <cell r="D124">
            <v>1294205.0212706348</v>
          </cell>
          <cell r="E124">
            <v>1106232.319947321</v>
          </cell>
          <cell r="F124">
            <v>1070500.67</v>
          </cell>
          <cell r="H124">
            <v>1070500.67</v>
          </cell>
        </row>
        <row r="125">
          <cell r="D125">
            <v>195300</v>
          </cell>
          <cell r="E125">
            <v>146475</v>
          </cell>
          <cell r="F125">
            <v>244578.78</v>
          </cell>
          <cell r="H125">
            <v>244578.78</v>
          </cell>
        </row>
        <row r="127">
          <cell r="D127">
            <v>862803.3475137566</v>
          </cell>
          <cell r="E127">
            <v>737488.21329821413</v>
          </cell>
          <cell r="F127">
            <v>713667.11</v>
          </cell>
          <cell r="H127">
            <v>713667.11</v>
          </cell>
        </row>
        <row r="128">
          <cell r="D128">
            <v>130200</v>
          </cell>
          <cell r="E128">
            <v>97650</v>
          </cell>
          <cell r="F128">
            <v>163052.51999999996</v>
          </cell>
          <cell r="H128">
            <v>163052.51999999996</v>
          </cell>
        </row>
        <row r="132">
          <cell r="D132">
            <v>500000</v>
          </cell>
          <cell r="E132">
            <v>375000</v>
          </cell>
          <cell r="F132">
            <v>340952.01</v>
          </cell>
          <cell r="G132">
            <v>13462.97</v>
          </cell>
          <cell r="H132">
            <v>354414.98</v>
          </cell>
        </row>
        <row r="133">
          <cell r="D133">
            <v>250000</v>
          </cell>
          <cell r="E133">
            <v>187500</v>
          </cell>
          <cell r="F133">
            <v>517399.77</v>
          </cell>
          <cell r="G133">
            <v>61855.26</v>
          </cell>
          <cell r="H133">
            <v>579255.03</v>
          </cell>
        </row>
        <row r="134">
          <cell r="D134">
            <v>400000</v>
          </cell>
          <cell r="E134">
            <v>300000</v>
          </cell>
          <cell r="F134">
            <v>886402.54999999993</v>
          </cell>
          <cell r="G134">
            <v>72903.8</v>
          </cell>
          <cell r="H134">
            <v>959306.35</v>
          </cell>
        </row>
        <row r="135">
          <cell r="D135">
            <v>100000</v>
          </cell>
          <cell r="E135">
            <v>75000</v>
          </cell>
          <cell r="F135">
            <v>59920.47</v>
          </cell>
          <cell r="G135">
            <v>3253</v>
          </cell>
          <cell r="H135">
            <v>63173.47</v>
          </cell>
        </row>
        <row r="136">
          <cell r="D136">
            <v>0</v>
          </cell>
          <cell r="E136">
            <v>0</v>
          </cell>
          <cell r="F136">
            <v>0</v>
          </cell>
        </row>
        <row r="137">
          <cell r="D137">
            <v>150000</v>
          </cell>
          <cell r="E137">
            <v>112500</v>
          </cell>
          <cell r="F137">
            <v>9873.2999999999993</v>
          </cell>
          <cell r="H137">
            <v>9873.2999999999993</v>
          </cell>
        </row>
        <row r="138">
          <cell r="D138">
            <v>0</v>
          </cell>
          <cell r="E138">
            <v>0</v>
          </cell>
          <cell r="F138">
            <v>0</v>
          </cell>
        </row>
        <row r="139">
          <cell r="D139">
            <v>0</v>
          </cell>
          <cell r="E139">
            <v>0</v>
          </cell>
          <cell r="F139">
            <v>80000</v>
          </cell>
          <cell r="H139">
            <v>80000</v>
          </cell>
        </row>
        <row r="140">
          <cell r="D140">
            <v>0</v>
          </cell>
          <cell r="E140">
            <v>0</v>
          </cell>
          <cell r="F140">
            <v>418129.97</v>
          </cell>
          <cell r="H140">
            <v>418129.97</v>
          </cell>
        </row>
        <row r="141">
          <cell r="D141">
            <v>0</v>
          </cell>
          <cell r="E141">
            <v>0</v>
          </cell>
          <cell r="F141">
            <v>20000</v>
          </cell>
          <cell r="H141">
            <v>20000</v>
          </cell>
        </row>
        <row r="154">
          <cell r="D154">
            <v>1700000</v>
          </cell>
          <cell r="E154">
            <v>1275000</v>
          </cell>
          <cell r="F154">
            <v>1389010.05</v>
          </cell>
          <cell r="H154">
            <v>1389010.05</v>
          </cell>
        </row>
        <row r="155">
          <cell r="D155">
            <v>1000000</v>
          </cell>
          <cell r="E155">
            <v>750000</v>
          </cell>
          <cell r="F155">
            <v>873285.34</v>
          </cell>
          <cell r="H155">
            <v>873285.34</v>
          </cell>
        </row>
        <row r="156">
          <cell r="D156">
            <v>1200000</v>
          </cell>
          <cell r="E156">
            <v>900000</v>
          </cell>
          <cell r="F156">
            <v>1442286.58</v>
          </cell>
          <cell r="H156">
            <v>1442286.58</v>
          </cell>
        </row>
        <row r="157">
          <cell r="D157">
            <v>2000000</v>
          </cell>
          <cell r="E157">
            <v>1500000</v>
          </cell>
          <cell r="F157">
            <v>877648.8</v>
          </cell>
          <cell r="H157">
            <v>877648.8</v>
          </cell>
        </row>
        <row r="158">
          <cell r="D158">
            <v>200000</v>
          </cell>
          <cell r="E158">
            <v>150000</v>
          </cell>
          <cell r="F158">
            <v>166094.13</v>
          </cell>
          <cell r="H158">
            <v>166094.13</v>
          </cell>
        </row>
        <row r="159">
          <cell r="D159">
            <v>80000</v>
          </cell>
          <cell r="E159">
            <v>60000</v>
          </cell>
          <cell r="F159">
            <v>461900.91</v>
          </cell>
          <cell r="G159">
            <v>1400</v>
          </cell>
          <cell r="H159">
            <v>463300.91</v>
          </cell>
        </row>
        <row r="160">
          <cell r="D160">
            <v>1000000</v>
          </cell>
          <cell r="E160">
            <v>750000</v>
          </cell>
          <cell r="F160">
            <v>1094858.6399999999</v>
          </cell>
          <cell r="G160">
            <v>2655</v>
          </cell>
          <cell r="H160">
            <v>1097513.6399999999</v>
          </cell>
        </row>
        <row r="161">
          <cell r="D161">
            <v>350000</v>
          </cell>
          <cell r="E161">
            <v>262500</v>
          </cell>
          <cell r="F161">
            <v>263705.64</v>
          </cell>
          <cell r="H161">
            <v>263705.64</v>
          </cell>
        </row>
        <row r="162">
          <cell r="D162">
            <v>1400000</v>
          </cell>
          <cell r="E162">
            <v>1050000</v>
          </cell>
          <cell r="F162">
            <v>39590.53</v>
          </cell>
          <cell r="H162">
            <v>39590.53</v>
          </cell>
        </row>
        <row r="163">
          <cell r="D163">
            <v>300000</v>
          </cell>
          <cell r="E163">
            <v>225000</v>
          </cell>
          <cell r="F163">
            <v>0</v>
          </cell>
          <cell r="H163">
            <v>0</v>
          </cell>
        </row>
        <row r="164">
          <cell r="D164">
            <v>200000</v>
          </cell>
          <cell r="E164">
            <v>150000</v>
          </cell>
          <cell r="F164">
            <v>0</v>
          </cell>
          <cell r="H164">
            <v>0</v>
          </cell>
        </row>
        <row r="165">
          <cell r="D165">
            <v>500000</v>
          </cell>
          <cell r="E165">
            <v>375000</v>
          </cell>
          <cell r="F165">
            <v>0</v>
          </cell>
          <cell r="H165">
            <v>0</v>
          </cell>
        </row>
        <row r="166">
          <cell r="D166">
            <v>70000</v>
          </cell>
          <cell r="E166">
            <v>52500</v>
          </cell>
          <cell r="F166">
            <v>51283.55</v>
          </cell>
          <cell r="H166">
            <v>51283.55</v>
          </cell>
        </row>
        <row r="167">
          <cell r="D167">
            <v>0</v>
          </cell>
          <cell r="E167">
            <v>0</v>
          </cell>
          <cell r="F167">
            <v>16000</v>
          </cell>
          <cell r="H167">
            <v>16000</v>
          </cell>
        </row>
        <row r="168">
          <cell r="D168">
            <v>0</v>
          </cell>
          <cell r="E168">
            <v>0</v>
          </cell>
          <cell r="F168">
            <v>44865.59</v>
          </cell>
          <cell r="G168">
            <v>1147.22</v>
          </cell>
          <cell r="H168">
            <v>46012.81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17680.650000000001</v>
          </cell>
          <cell r="H169">
            <v>17680.650000000001</v>
          </cell>
        </row>
        <row r="170">
          <cell r="D170">
            <v>0</v>
          </cell>
          <cell r="E170">
            <v>0</v>
          </cell>
          <cell r="F170">
            <v>74500</v>
          </cell>
          <cell r="G170">
            <v>4485</v>
          </cell>
          <cell r="H170">
            <v>78985</v>
          </cell>
        </row>
        <row r="171">
          <cell r="D171">
            <v>0</v>
          </cell>
          <cell r="E171">
            <v>0</v>
          </cell>
          <cell r="F171">
            <v>890020.44</v>
          </cell>
          <cell r="H171">
            <v>890020.44</v>
          </cell>
        </row>
        <row r="172">
          <cell r="D172">
            <v>0</v>
          </cell>
          <cell r="E172">
            <v>0</v>
          </cell>
          <cell r="F172">
            <v>7793.8700000000008</v>
          </cell>
          <cell r="G172">
            <v>7256</v>
          </cell>
          <cell r="H172">
            <v>15049.87</v>
          </cell>
        </row>
        <row r="173">
          <cell r="D173">
            <v>0</v>
          </cell>
          <cell r="E173">
            <v>0</v>
          </cell>
          <cell r="F173">
            <v>61756.66</v>
          </cell>
          <cell r="G173">
            <v>10471.5</v>
          </cell>
          <cell r="H173">
            <v>72228.160000000003</v>
          </cell>
        </row>
        <row r="174">
          <cell r="D174">
            <v>0</v>
          </cell>
          <cell r="E174">
            <v>0</v>
          </cell>
          <cell r="F174">
            <v>46620</v>
          </cell>
          <cell r="H174">
            <v>46620</v>
          </cell>
        </row>
        <row r="175">
          <cell r="D175">
            <v>0</v>
          </cell>
          <cell r="E175">
            <v>0</v>
          </cell>
          <cell r="F175">
            <v>30870.89</v>
          </cell>
          <cell r="H175">
            <v>30870.89</v>
          </cell>
        </row>
        <row r="176">
          <cell r="D176">
            <v>0</v>
          </cell>
          <cell r="E176">
            <v>0</v>
          </cell>
          <cell r="F176">
            <v>24000</v>
          </cell>
          <cell r="H176">
            <v>24000</v>
          </cell>
        </row>
        <row r="177">
          <cell r="D177">
            <v>0</v>
          </cell>
          <cell r="E177">
            <v>0</v>
          </cell>
          <cell r="F177">
            <v>0</v>
          </cell>
          <cell r="H177">
            <v>23360.400000000001</v>
          </cell>
        </row>
        <row r="178">
          <cell r="D178">
            <v>0</v>
          </cell>
          <cell r="E178">
            <v>0</v>
          </cell>
          <cell r="F178">
            <v>26934.63</v>
          </cell>
          <cell r="H178">
            <v>26934.63</v>
          </cell>
        </row>
        <row r="181">
          <cell r="D181">
            <v>300000</v>
          </cell>
          <cell r="E181">
            <v>225000</v>
          </cell>
          <cell r="F181">
            <v>134720</v>
          </cell>
          <cell r="G181">
            <v>557.77</v>
          </cell>
          <cell r="H181">
            <v>135277.76999999999</v>
          </cell>
        </row>
        <row r="182">
          <cell r="D182">
            <v>453608.8</v>
          </cell>
          <cell r="E182">
            <v>340206.6</v>
          </cell>
          <cell r="F18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6"/>
  <sheetViews>
    <sheetView tabSelected="1" zoomScaleNormal="100" workbookViewId="0">
      <selection activeCell="X19" sqref="X19"/>
    </sheetView>
  </sheetViews>
  <sheetFormatPr defaultColWidth="9.125" defaultRowHeight="11.4" x14ac:dyDescent="0.2"/>
  <cols>
    <col min="1" max="1" width="0.75" style="1" customWidth="1"/>
    <col min="2" max="2" width="6.75" style="1" customWidth="1"/>
    <col min="3" max="3" width="40.75" style="1" customWidth="1"/>
    <col min="4" max="4" width="14.625" style="1" bestFit="1" customWidth="1"/>
    <col min="5" max="9" width="13.75" style="1" customWidth="1"/>
    <col min="10" max="10" width="6.75" style="1" customWidth="1"/>
    <col min="11" max="11" width="43.875" style="1" customWidth="1"/>
    <col min="12" max="12" width="15.75" style="1" bestFit="1" customWidth="1"/>
    <col min="13" max="17" width="13.75" style="1" customWidth="1"/>
    <col min="18" max="18" width="4.875" style="1" customWidth="1"/>
    <col min="19" max="19" width="39.25" style="1" hidden="1" customWidth="1"/>
    <col min="20" max="20" width="13.625" style="2" hidden="1" customWidth="1"/>
    <col min="21" max="21" width="13.625" style="1" hidden="1" customWidth="1"/>
    <col min="22" max="22" width="13.625" style="3" hidden="1" customWidth="1"/>
    <col min="23" max="23" width="14.75" style="1" customWidth="1"/>
    <col min="24" max="16384" width="9.125" style="1"/>
  </cols>
  <sheetData>
    <row r="1" spans="2:23" ht="15" x14ac:dyDescent="0.4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2:23" ht="15" x14ac:dyDescent="0.4"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2:23" ht="15.6" thickBot="1" x14ac:dyDescent="0.45"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2:23" ht="12.6" thickBot="1" x14ac:dyDescent="0.3">
      <c r="B4" s="4"/>
      <c r="C4" s="4"/>
      <c r="D4" s="4"/>
      <c r="E4" s="5"/>
      <c r="F4" s="5"/>
      <c r="G4" s="5"/>
      <c r="H4" s="5"/>
      <c r="I4" s="5"/>
      <c r="J4" s="6"/>
      <c r="K4" s="6"/>
      <c r="M4" s="5"/>
      <c r="N4" s="5"/>
      <c r="O4" s="5"/>
      <c r="P4" s="5"/>
      <c r="Q4" s="5"/>
    </row>
    <row r="5" spans="2:23" ht="12.75" customHeight="1" x14ac:dyDescent="0.2">
      <c r="B5" s="59" t="s">
        <v>3</v>
      </c>
      <c r="C5" s="61" t="s">
        <v>4</v>
      </c>
      <c r="D5" s="63" t="s">
        <v>5</v>
      </c>
      <c r="E5" s="54" t="s">
        <v>6</v>
      </c>
      <c r="F5" s="54" t="s">
        <v>7</v>
      </c>
      <c r="G5" s="54" t="s">
        <v>8</v>
      </c>
      <c r="H5" s="54" t="s">
        <v>9</v>
      </c>
      <c r="I5" s="56" t="s">
        <v>10</v>
      </c>
      <c r="J5" s="59" t="s">
        <v>3</v>
      </c>
      <c r="K5" s="61" t="s">
        <v>11</v>
      </c>
      <c r="L5" s="63" t="str">
        <f>D5</f>
        <v>ORÇADO 2018</v>
      </c>
      <c r="M5" s="54" t="str">
        <f t="shared" ref="M5:Q5" si="0">E5</f>
        <v>Orçado até setembro 2018 total</v>
      </c>
      <c r="N5" s="54" t="str">
        <f t="shared" si="0"/>
        <v>Realizado até setembro 2018 seccional</v>
      </c>
      <c r="O5" s="54" t="str">
        <f t="shared" si="0"/>
        <v>Realizado até setembro 2018 subseções</v>
      </c>
      <c r="P5" s="54" t="str">
        <f t="shared" si="0"/>
        <v>Realizado até setembro 2018 total</v>
      </c>
      <c r="Q5" s="56" t="str">
        <f t="shared" si="0"/>
        <v>Diferença orçado / realizado - total</v>
      </c>
    </row>
    <row r="6" spans="2:23" ht="32.25" customHeight="1" thickBot="1" x14ac:dyDescent="0.25">
      <c r="B6" s="60"/>
      <c r="C6" s="74"/>
      <c r="D6" s="64"/>
      <c r="E6" s="55"/>
      <c r="F6" s="55"/>
      <c r="G6" s="55"/>
      <c r="H6" s="55"/>
      <c r="I6" s="57"/>
      <c r="J6" s="60"/>
      <c r="K6" s="62"/>
      <c r="L6" s="64"/>
      <c r="M6" s="55"/>
      <c r="N6" s="55"/>
      <c r="O6" s="55"/>
      <c r="P6" s="55"/>
      <c r="Q6" s="57"/>
      <c r="T6" s="7" t="s">
        <v>12</v>
      </c>
      <c r="U6" s="8" t="s">
        <v>13</v>
      </c>
      <c r="V6" s="9" t="s">
        <v>14</v>
      </c>
      <c r="W6" s="8"/>
    </row>
    <row r="7" spans="2:23" ht="12" x14ac:dyDescent="0.25">
      <c r="B7" s="10" t="s">
        <v>15</v>
      </c>
      <c r="C7" s="11" t="s">
        <v>16</v>
      </c>
      <c r="D7" s="12"/>
      <c r="E7" s="13"/>
      <c r="F7" s="13"/>
      <c r="G7" s="13"/>
      <c r="H7" s="13"/>
      <c r="I7" s="13"/>
      <c r="J7" s="14" t="s">
        <v>17</v>
      </c>
      <c r="K7" s="15" t="s">
        <v>18</v>
      </c>
      <c r="L7" s="12"/>
      <c r="M7" s="13"/>
      <c r="N7" s="13"/>
      <c r="O7" s="13"/>
      <c r="P7" s="13"/>
      <c r="Q7" s="13"/>
    </row>
    <row r="8" spans="2:23" ht="12" x14ac:dyDescent="0.25">
      <c r="B8" s="16" t="s">
        <v>19</v>
      </c>
      <c r="C8" s="17" t="s">
        <v>20</v>
      </c>
      <c r="D8" s="18">
        <f>SUM([1]RECEITAS!K10:K43)+SUM([1]RECEITAS!K57:K70)</f>
        <v>43140167.37568783</v>
      </c>
      <c r="E8" s="18">
        <f>SUM([1]RECEITAS!L10:L43)+SUM([1]RECEITAS!L57:L70)</f>
        <v>36874410.664910704</v>
      </c>
      <c r="F8" s="18">
        <f>SUM([1]RECEITAS!M10:M43)+SUM([1]RECEITAS!M57:M70)</f>
        <v>35683356.99000001</v>
      </c>
      <c r="G8" s="18">
        <f>SUM([1]RECEITAS!N10:N43)+SUM([1]RECEITAS!N57:N70)</f>
        <v>0</v>
      </c>
      <c r="H8" s="18">
        <f>SUM([1]RECEITAS!O10:O43)+SUM([1]RECEITAS!O57:O70)</f>
        <v>35683356.99000001</v>
      </c>
      <c r="I8" s="19">
        <f>H8-E8</f>
        <v>-1191053.6749106944</v>
      </c>
      <c r="J8" s="20" t="s">
        <v>21</v>
      </c>
      <c r="K8" s="21" t="s">
        <v>22</v>
      </c>
      <c r="L8" s="22"/>
      <c r="M8" s="23"/>
      <c r="N8" s="23"/>
      <c r="O8" s="23"/>
      <c r="P8" s="23"/>
      <c r="Q8" s="19"/>
      <c r="S8" s="1" t="str">
        <f t="shared" ref="S8:U13" si="1">C8</f>
        <v>RECEITAS DE CONTRIBUIÇÕES</v>
      </c>
      <c r="T8" s="2">
        <f t="shared" si="1"/>
        <v>43140167.37568783</v>
      </c>
      <c r="U8" s="2">
        <f t="shared" si="1"/>
        <v>36874410.664910704</v>
      </c>
      <c r="V8" s="2">
        <f>H8</f>
        <v>35683356.99000001</v>
      </c>
    </row>
    <row r="9" spans="2:23" ht="12" x14ac:dyDescent="0.25">
      <c r="B9" s="16" t="s">
        <v>23</v>
      </c>
      <c r="C9" s="17" t="s">
        <v>24</v>
      </c>
      <c r="D9" s="18">
        <f>SUM([1]RECEITAS!K74:K81)</f>
        <v>6510000</v>
      </c>
      <c r="E9" s="18">
        <f>SUM([1]RECEITAS!L74:L81)</f>
        <v>4882500</v>
      </c>
      <c r="F9" s="18">
        <f>SUM([1]RECEITAS!M74:M81)</f>
        <v>8152626.0500000007</v>
      </c>
      <c r="G9" s="18">
        <f>SUM([1]RECEITAS!N74:N81)</f>
        <v>0</v>
      </c>
      <c r="H9" s="18">
        <f>SUM([1]RECEITAS!O74:O81)</f>
        <v>8152626.0500000007</v>
      </c>
      <c r="I9" s="19">
        <f t="shared" ref="I9:I13" si="2">H9-E9</f>
        <v>3270126.0500000007</v>
      </c>
      <c r="J9" s="20" t="s">
        <v>25</v>
      </c>
      <c r="K9" s="21" t="s">
        <v>26</v>
      </c>
      <c r="L9" s="24">
        <f>SUM([1]DESPESAS!D9:D25)</f>
        <v>24107000</v>
      </c>
      <c r="M9" s="24">
        <f>SUM([1]DESPESAS!E9:E25)</f>
        <v>18080250</v>
      </c>
      <c r="N9" s="25">
        <f>SUM([1]DESPESAS!F9:F25)</f>
        <v>17794308.550000001</v>
      </c>
      <c r="O9" s="25">
        <f>SUM([1]DESPESAS!G9:G25)</f>
        <v>20791.2</v>
      </c>
      <c r="P9" s="25">
        <f>SUM([1]DESPESAS!H9:H25)</f>
        <v>17815099.749999996</v>
      </c>
      <c r="Q9" s="19">
        <f t="shared" ref="Q9:Q11" si="3">M9-P9</f>
        <v>265150.25000000373</v>
      </c>
      <c r="R9" s="2"/>
      <c r="S9" s="1" t="str">
        <f t="shared" si="1"/>
        <v>RECEITAS DE COBRANÇAS</v>
      </c>
      <c r="T9" s="2">
        <f t="shared" si="1"/>
        <v>6510000</v>
      </c>
      <c r="U9" s="2">
        <f t="shared" si="1"/>
        <v>4882500</v>
      </c>
      <c r="V9" s="2">
        <f t="shared" ref="V9:V13" si="4">H9</f>
        <v>8152626.0500000007</v>
      </c>
    </row>
    <row r="10" spans="2:23" ht="12" x14ac:dyDescent="0.25">
      <c r="B10" s="16" t="s">
        <v>27</v>
      </c>
      <c r="C10" s="17" t="s">
        <v>28</v>
      </c>
      <c r="D10" s="18">
        <f>SUM([1]RECEITAS!K85:K87)</f>
        <v>230000</v>
      </c>
      <c r="E10" s="18">
        <f>SUM([1]RECEITAS!L85:L87)</f>
        <v>172500</v>
      </c>
      <c r="F10" s="18">
        <f>SUM([1]RECEITAS!M85:M87)</f>
        <v>26316.360000000004</v>
      </c>
      <c r="G10" s="18">
        <f>SUM([1]RECEITAS!N85:N87)</f>
        <v>0</v>
      </c>
      <c r="H10" s="18">
        <f>SUM([1]RECEITAS!O85:O87)</f>
        <v>26316.360000000004</v>
      </c>
      <c r="I10" s="19">
        <f t="shared" si="2"/>
        <v>-146183.63999999998</v>
      </c>
      <c r="J10" s="20" t="s">
        <v>29</v>
      </c>
      <c r="K10" s="21" t="s">
        <v>30</v>
      </c>
      <c r="L10" s="24">
        <f>SUM([1]DESPESAS!D27:D44)</f>
        <v>1952000</v>
      </c>
      <c r="M10" s="24">
        <f>SUM([1]DESPESAS!E27:E44)</f>
        <v>1464000</v>
      </c>
      <c r="N10" s="25">
        <f>SUM([1]DESPESAS!F27:F44)</f>
        <v>534298.62000000011</v>
      </c>
      <c r="O10" s="25">
        <f>SUM([1]DESPESAS!G27:G44)</f>
        <v>636184.3899999999</v>
      </c>
      <c r="P10" s="25">
        <f>SUM([1]DESPESAS!H27:H44)</f>
        <v>1170483.01</v>
      </c>
      <c r="Q10" s="19">
        <f t="shared" si="3"/>
        <v>293516.99</v>
      </c>
      <c r="S10" s="1" t="str">
        <f t="shared" si="1"/>
        <v>RECEITAS DE INFRAÇÕES</v>
      </c>
      <c r="T10" s="2">
        <f t="shared" si="1"/>
        <v>230000</v>
      </c>
      <c r="U10" s="2">
        <f t="shared" si="1"/>
        <v>172500</v>
      </c>
      <c r="V10" s="2">
        <f t="shared" si="4"/>
        <v>26316.360000000004</v>
      </c>
    </row>
    <row r="11" spans="2:23" ht="12" x14ac:dyDescent="0.25">
      <c r="B11" s="16" t="s">
        <v>31</v>
      </c>
      <c r="C11" s="17" t="s">
        <v>32</v>
      </c>
      <c r="D11" s="18">
        <f>SUM([1]RECEITAS!K104:K122)</f>
        <v>2466000</v>
      </c>
      <c r="E11" s="18">
        <f>SUM([1]RECEITAS!L104:L122)</f>
        <v>1849500</v>
      </c>
      <c r="F11" s="18">
        <f>SUM([1]RECEITAS!M104:M122)</f>
        <v>2225736.2899999996</v>
      </c>
      <c r="G11" s="18">
        <f>SUM([1]RECEITAS!N104:N122)</f>
        <v>0</v>
      </c>
      <c r="H11" s="18">
        <f>SUM([1]RECEITAS!O104:O122)</f>
        <v>2225736.2899999996</v>
      </c>
      <c r="I11" s="19">
        <f t="shared" si="2"/>
        <v>376236.28999999957</v>
      </c>
      <c r="J11" s="20" t="s">
        <v>33</v>
      </c>
      <c r="K11" s="21" t="s">
        <v>34</v>
      </c>
      <c r="L11" s="24">
        <f>SUM([1]DESPESAS!D57:D96)+SUM([1]DESPESAS!D104:D114)</f>
        <v>12206000</v>
      </c>
      <c r="M11" s="24">
        <f>SUM([1]DESPESAS!E57:E96)+SUM([1]DESPESAS!E104:E114)</f>
        <v>9154500</v>
      </c>
      <c r="N11" s="25">
        <f>SUM([1]DESPESAS!F57:F96)+SUM([1]DESPESAS!F104:F114)</f>
        <v>7284301.0500000007</v>
      </c>
      <c r="O11" s="25">
        <f>SUM([1]DESPESAS!G57:G96)+SUM([1]DESPESAS!G104:G114)</f>
        <v>3172245.8899999997</v>
      </c>
      <c r="P11" s="25">
        <f>SUM([1]DESPESAS!H57:H96)+SUM([1]DESPESAS!H104:H114)</f>
        <v>10456546.940000001</v>
      </c>
      <c r="Q11" s="19">
        <f t="shared" si="3"/>
        <v>-1302046.9400000013</v>
      </c>
      <c r="S11" s="1" t="str">
        <f t="shared" si="1"/>
        <v>RECEITAS DE SERVIÇOS</v>
      </c>
      <c r="T11" s="2">
        <f t="shared" si="1"/>
        <v>2466000</v>
      </c>
      <c r="U11" s="2">
        <f t="shared" si="1"/>
        <v>1849500</v>
      </c>
      <c r="V11" s="2">
        <f t="shared" si="4"/>
        <v>2225736.2899999996</v>
      </c>
    </row>
    <row r="12" spans="2:23" ht="12" x14ac:dyDescent="0.25">
      <c r="B12" s="16" t="s">
        <v>35</v>
      </c>
      <c r="C12" s="17" t="s">
        <v>36</v>
      </c>
      <c r="D12" s="18">
        <f>SUM([1]RECEITAS!K124:K130)</f>
        <v>5450000</v>
      </c>
      <c r="E12" s="18">
        <f>SUM([1]RECEITAS!L124:L130)</f>
        <v>4087500</v>
      </c>
      <c r="F12" s="18">
        <f>SUM([1]RECEITAS!M124:M130)</f>
        <v>4453394.82</v>
      </c>
      <c r="G12" s="18">
        <f>SUM([1]RECEITAS!N124:N130)</f>
        <v>1325355.69</v>
      </c>
      <c r="H12" s="18">
        <f>SUM([1]RECEITAS!O124:O130)</f>
        <v>5778750.5099999998</v>
      </c>
      <c r="I12" s="19">
        <f t="shared" si="2"/>
        <v>1691250.5099999998</v>
      </c>
      <c r="J12" s="26"/>
      <c r="K12" s="27"/>
      <c r="L12" s="26"/>
      <c r="M12" s="18"/>
      <c r="N12" s="23"/>
      <c r="O12" s="23"/>
      <c r="P12" s="23"/>
      <c r="Q12" s="19"/>
      <c r="S12" s="1" t="str">
        <f t="shared" si="1"/>
        <v>RECEITAS DIVERSAS</v>
      </c>
      <c r="T12" s="2">
        <f t="shared" si="1"/>
        <v>5450000</v>
      </c>
      <c r="U12" s="2">
        <f t="shared" si="1"/>
        <v>4087500</v>
      </c>
      <c r="V12" s="2">
        <f t="shared" si="4"/>
        <v>5778750.5099999998</v>
      </c>
    </row>
    <row r="13" spans="2:23" ht="12" x14ac:dyDescent="0.25">
      <c r="B13" s="16" t="s">
        <v>37</v>
      </c>
      <c r="C13" s="17" t="s">
        <v>38</v>
      </c>
      <c r="D13" s="18">
        <f>[1]RECEITAS!K133</f>
        <v>2000000</v>
      </c>
      <c r="E13" s="18">
        <f>[1]RECEITAS!L133</f>
        <v>1500000</v>
      </c>
      <c r="F13" s="18">
        <f>[1]RECEITAS!M133</f>
        <v>1907302.5300000005</v>
      </c>
      <c r="G13" s="18">
        <f>[1]RECEITAS!N133</f>
        <v>89536.98</v>
      </c>
      <c r="H13" s="18">
        <f>[1]RECEITAS!O133</f>
        <v>1996839.5100000005</v>
      </c>
      <c r="I13" s="19">
        <f t="shared" si="2"/>
        <v>496839.51000000047</v>
      </c>
      <c r="J13" s="26"/>
      <c r="K13" s="27"/>
      <c r="L13" s="26"/>
      <c r="M13" s="18"/>
      <c r="N13" s="23"/>
      <c r="O13" s="23"/>
      <c r="P13" s="23"/>
      <c r="Q13" s="19"/>
      <c r="S13" s="1" t="str">
        <f t="shared" si="1"/>
        <v>TRANSFERÊNCIAS INTRA CONSELHOS</v>
      </c>
      <c r="T13" s="2">
        <f t="shared" si="1"/>
        <v>2000000</v>
      </c>
      <c r="U13" s="2">
        <f t="shared" si="1"/>
        <v>1500000</v>
      </c>
      <c r="V13" s="2">
        <f t="shared" si="4"/>
        <v>1996839.5100000005</v>
      </c>
    </row>
    <row r="14" spans="2:23" ht="12" x14ac:dyDescent="0.25">
      <c r="B14" s="16"/>
      <c r="C14" s="17"/>
      <c r="D14" s="18"/>
      <c r="E14" s="18"/>
      <c r="F14" s="18"/>
      <c r="G14" s="18"/>
      <c r="H14" s="18"/>
      <c r="I14" s="23"/>
      <c r="J14" s="20" t="s">
        <v>39</v>
      </c>
      <c r="K14" s="21" t="s">
        <v>40</v>
      </c>
      <c r="L14" s="22"/>
      <c r="M14" s="23"/>
      <c r="N14" s="23"/>
      <c r="O14" s="23"/>
      <c r="P14" s="23"/>
      <c r="Q14" s="23"/>
      <c r="S14" s="1" t="str">
        <f>C15</f>
        <v>RECEITAS DE CAPITAL</v>
      </c>
      <c r="T14" s="2">
        <f>D16</f>
        <v>1500000</v>
      </c>
      <c r="U14" s="2">
        <f>E16</f>
        <v>1125000</v>
      </c>
      <c r="V14" s="2">
        <f>H16+[1]RECEITAS!O141</f>
        <v>1501937.95</v>
      </c>
    </row>
    <row r="15" spans="2:23" ht="12" x14ac:dyDescent="0.25">
      <c r="B15" s="16" t="s">
        <v>41</v>
      </c>
      <c r="C15" s="17" t="s">
        <v>42</v>
      </c>
      <c r="D15" s="28"/>
      <c r="E15" s="28"/>
      <c r="F15" s="28"/>
      <c r="G15" s="28"/>
      <c r="H15" s="28"/>
      <c r="I15" s="29"/>
      <c r="J15" s="20" t="s">
        <v>43</v>
      </c>
      <c r="K15" s="21" t="s">
        <v>44</v>
      </c>
      <c r="L15" s="22">
        <f>SUM([1]DESPESAS!D118:D128)</f>
        <v>17377558.58149074</v>
      </c>
      <c r="M15" s="22">
        <f>SUM([1]DESPESAS!E118:E128)</f>
        <v>14614918.732718747</v>
      </c>
      <c r="N15" s="22">
        <f>SUM([1]DESPESAS!F118:F128)</f>
        <v>15342593.709999997</v>
      </c>
      <c r="O15" s="22">
        <f>SUM([1]DESPESAS!G118:G128)</f>
        <v>0</v>
      </c>
      <c r="P15" s="22">
        <f>SUM([1]DESPESAS!H118:H128)</f>
        <v>15342593.709999997</v>
      </c>
      <c r="Q15" s="19">
        <f t="shared" ref="Q15" si="5">M15-P15</f>
        <v>-727674.97728125006</v>
      </c>
      <c r="S15" s="1" t="str">
        <f>C21</f>
        <v>SUPERÁVIT FINANCEIRO EXERC ANTERIOR</v>
      </c>
      <c r="T15" s="2">
        <f>D22</f>
        <v>6500000</v>
      </c>
      <c r="U15" s="2">
        <f>E22</f>
        <v>0</v>
      </c>
      <c r="V15" s="2">
        <f>H19</f>
        <v>418129.97</v>
      </c>
    </row>
    <row r="16" spans="2:23" ht="12" x14ac:dyDescent="0.25">
      <c r="B16" s="16" t="s">
        <v>45</v>
      </c>
      <c r="C16" s="17" t="s">
        <v>46</v>
      </c>
      <c r="D16" s="18">
        <f>[1]RECEITAS!K138</f>
        <v>1500000</v>
      </c>
      <c r="E16" s="18">
        <f>[1]RECEITAS!L138</f>
        <v>1125000</v>
      </c>
      <c r="F16" s="18">
        <f>[1]RECEITAS!M138</f>
        <v>763478.11</v>
      </c>
      <c r="G16" s="18">
        <f>[1]RECEITAS!N138</f>
        <v>34086.839999999997</v>
      </c>
      <c r="H16" s="18">
        <f>[1]RECEITAS!O138</f>
        <v>797564.95</v>
      </c>
      <c r="I16" s="19">
        <f>H16-E16</f>
        <v>-327435.05000000005</v>
      </c>
      <c r="J16" s="26"/>
      <c r="K16" s="27"/>
      <c r="L16" s="26"/>
      <c r="M16" s="24"/>
      <c r="N16" s="23"/>
      <c r="O16" s="23"/>
      <c r="P16" s="23"/>
      <c r="Q16" s="19"/>
      <c r="S16" s="6" t="s">
        <v>47</v>
      </c>
      <c r="T16" s="30">
        <f>SUM(T8:T15)</f>
        <v>67796167.375687838</v>
      </c>
      <c r="U16" s="30">
        <f>SUM(U8:U15)</f>
        <v>50491410.664910704</v>
      </c>
      <c r="V16" s="30">
        <f>SUM(V8:V15)</f>
        <v>55783693.630000003</v>
      </c>
    </row>
    <row r="17" spans="2:22" ht="12" x14ac:dyDescent="0.25">
      <c r="B17" s="16" t="s">
        <v>48</v>
      </c>
      <c r="C17" s="17" t="s">
        <v>49</v>
      </c>
      <c r="D17" s="18">
        <f>[1]RECEITAS!K141</f>
        <v>0</v>
      </c>
      <c r="E17" s="18">
        <f>[1]RECEITAS!L141</f>
        <v>0</v>
      </c>
      <c r="F17" s="18">
        <f>[1]RECEITAS!M141</f>
        <v>700000</v>
      </c>
      <c r="G17" s="18">
        <f>[1]RECEITAS!N141</f>
        <v>4373</v>
      </c>
      <c r="H17" s="18">
        <f>[1]RECEITAS!O141</f>
        <v>704373</v>
      </c>
      <c r="I17" s="19">
        <f t="shared" ref="I17:I19" si="6">H17-E17</f>
        <v>704373</v>
      </c>
      <c r="J17" s="20" t="s">
        <v>50</v>
      </c>
      <c r="K17" s="21" t="s">
        <v>51</v>
      </c>
      <c r="L17" s="22"/>
      <c r="M17" s="24"/>
      <c r="N17" s="23"/>
      <c r="O17" s="23"/>
      <c r="P17" s="23"/>
      <c r="Q17" s="19"/>
      <c r="S17" s="31" t="str">
        <f t="shared" ref="S17:U19" si="7">K9</f>
        <v>PESSOAL</v>
      </c>
      <c r="T17" s="2">
        <f t="shared" si="7"/>
        <v>24107000</v>
      </c>
      <c r="U17" s="2">
        <f t="shared" si="7"/>
        <v>18080250</v>
      </c>
      <c r="V17" s="2">
        <f>P9</f>
        <v>17815099.749999996</v>
      </c>
    </row>
    <row r="18" spans="2:22" ht="12" x14ac:dyDescent="0.25">
      <c r="B18" s="16" t="s">
        <v>52</v>
      </c>
      <c r="C18" s="17" t="s">
        <v>53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f t="shared" si="6"/>
        <v>0</v>
      </c>
      <c r="J18" s="20" t="s">
        <v>54</v>
      </c>
      <c r="K18" s="21" t="s">
        <v>55</v>
      </c>
      <c r="L18" s="22"/>
      <c r="M18" s="23"/>
      <c r="N18" s="23"/>
      <c r="O18" s="23"/>
      <c r="P18" s="23"/>
      <c r="Q18" s="19"/>
      <c r="S18" s="31" t="str">
        <f t="shared" si="7"/>
        <v>MATERIAL DE CONSUMO</v>
      </c>
      <c r="T18" s="2">
        <f t="shared" si="7"/>
        <v>1952000</v>
      </c>
      <c r="U18" s="2">
        <f t="shared" si="7"/>
        <v>1464000</v>
      </c>
      <c r="V18" s="2">
        <f t="shared" ref="V18:V19" si="8">P10</f>
        <v>1170483.01</v>
      </c>
    </row>
    <row r="19" spans="2:22" ht="12" x14ac:dyDescent="0.25">
      <c r="B19" s="16" t="s">
        <v>56</v>
      </c>
      <c r="C19" s="17" t="s">
        <v>57</v>
      </c>
      <c r="D19" s="18">
        <v>0</v>
      </c>
      <c r="E19" s="18">
        <v>0</v>
      </c>
      <c r="F19" s="18">
        <f>[1]RECEITAS!M134</f>
        <v>418129.97</v>
      </c>
      <c r="G19" s="18">
        <v>0</v>
      </c>
      <c r="H19" s="18">
        <f>[1]RECEITAS!O134</f>
        <v>418129.97</v>
      </c>
      <c r="I19" s="19">
        <f t="shared" si="6"/>
        <v>418129.97</v>
      </c>
      <c r="J19" s="20" t="s">
        <v>58</v>
      </c>
      <c r="K19" s="21" t="s">
        <v>59</v>
      </c>
      <c r="L19" s="22">
        <f>SUM([1]DESPESAS!D132:D141)</f>
        <v>1400000</v>
      </c>
      <c r="M19" s="22">
        <f>SUM([1]DESPESAS!E132:E141)</f>
        <v>1050000</v>
      </c>
      <c r="N19" s="22">
        <f>SUM([1]DESPESAS!F132:F141)</f>
        <v>2332678.0700000003</v>
      </c>
      <c r="O19" s="22">
        <f>SUM([1]DESPESAS!G132:G140)</f>
        <v>151475.03</v>
      </c>
      <c r="P19" s="22">
        <f>SUM([1]DESPESAS!H132:H141)</f>
        <v>2484153.0999999996</v>
      </c>
      <c r="Q19" s="19">
        <f t="shared" ref="Q19:Q20" si="9">M19-P19</f>
        <v>-1434153.0999999996</v>
      </c>
      <c r="S19" s="31" t="str">
        <f t="shared" si="7"/>
        <v>SERVIÇOS DE TERCEIROS</v>
      </c>
      <c r="T19" s="2">
        <f t="shared" si="7"/>
        <v>12206000</v>
      </c>
      <c r="U19" s="2">
        <f t="shared" si="7"/>
        <v>9154500</v>
      </c>
      <c r="V19" s="2">
        <f t="shared" si="8"/>
        <v>10456546.940000001</v>
      </c>
    </row>
    <row r="20" spans="2:22" ht="12" x14ac:dyDescent="0.25">
      <c r="B20" s="16"/>
      <c r="C20" s="17"/>
      <c r="D20" s="18"/>
      <c r="E20" s="18"/>
      <c r="F20" s="18"/>
      <c r="G20" s="18"/>
      <c r="H20" s="18"/>
      <c r="I20" s="23"/>
      <c r="J20" s="20" t="s">
        <v>60</v>
      </c>
      <c r="K20" s="21" t="s">
        <v>61</v>
      </c>
      <c r="L20" s="22">
        <f>SUM([1]DESPESAS!D154:D179)</f>
        <v>10000000</v>
      </c>
      <c r="M20" s="22">
        <f>SUM([1]DESPESAS!E154:E179)</f>
        <v>7500000</v>
      </c>
      <c r="N20" s="22">
        <f>SUM([1]DESPESAS!F154:F179)</f>
        <v>7883026.2499999991</v>
      </c>
      <c r="O20" s="22">
        <f>SUM([1]DESPESAS!G154:G175)</f>
        <v>45095.37</v>
      </c>
      <c r="P20" s="22">
        <f>SUM([1]DESPESAS!H154:H179)</f>
        <v>7951482.0200000005</v>
      </c>
      <c r="Q20" s="19">
        <f t="shared" si="9"/>
        <v>-451482.02000000048</v>
      </c>
      <c r="S20" s="31" t="str">
        <f>K15</f>
        <v>CONTRIB. SOCIAIS E ESTATUTÁRIAS</v>
      </c>
      <c r="T20" s="2">
        <f>L15</f>
        <v>17377558.58149074</v>
      </c>
      <c r="U20" s="32">
        <f>M15</f>
        <v>14614918.732718747</v>
      </c>
      <c r="V20" s="32">
        <f>P15</f>
        <v>15342593.709999997</v>
      </c>
    </row>
    <row r="21" spans="2:22" ht="12" x14ac:dyDescent="0.25">
      <c r="B21" s="16" t="s">
        <v>62</v>
      </c>
      <c r="C21" s="17" t="s">
        <v>63</v>
      </c>
      <c r="D21" s="24"/>
      <c r="E21" s="24"/>
      <c r="F21" s="24"/>
      <c r="G21" s="24"/>
      <c r="H21" s="24"/>
      <c r="I21" s="25"/>
      <c r="J21" s="26"/>
      <c r="K21" s="27"/>
      <c r="L21" s="26"/>
      <c r="M21" s="25"/>
      <c r="N21" s="25"/>
      <c r="O21" s="25"/>
      <c r="P21" s="25"/>
      <c r="Q21" s="25"/>
      <c r="S21" s="31" t="str">
        <f>K17</f>
        <v>DESPESA DE CAPITAL</v>
      </c>
      <c r="T21" s="2">
        <f>(L19+L20)</f>
        <v>11400000</v>
      </c>
      <c r="U21" s="2">
        <f>M19+M20</f>
        <v>8550000</v>
      </c>
      <c r="V21" s="2">
        <f>P19+P20</f>
        <v>10435635.120000001</v>
      </c>
    </row>
    <row r="22" spans="2:22" ht="12" x14ac:dyDescent="0.25">
      <c r="B22" s="16"/>
      <c r="C22" s="17" t="s">
        <v>64</v>
      </c>
      <c r="D22" s="24">
        <f>[1]RECEITAS!K143</f>
        <v>6500000</v>
      </c>
      <c r="E22" s="24">
        <f>[1]RECEITAS!L143</f>
        <v>0</v>
      </c>
      <c r="F22" s="24">
        <f>[1]RECEITAS!M143</f>
        <v>0</v>
      </c>
      <c r="G22" s="24">
        <f>[1]RECEITAS!N143</f>
        <v>0</v>
      </c>
      <c r="H22" s="24">
        <f>[1]RECEITAS!O143</f>
        <v>0</v>
      </c>
      <c r="I22" s="19">
        <f>H22-E22</f>
        <v>0</v>
      </c>
      <c r="J22" s="20" t="s">
        <v>65</v>
      </c>
      <c r="K22" s="21" t="s">
        <v>66</v>
      </c>
      <c r="L22" s="22"/>
      <c r="M22" s="22"/>
      <c r="N22" s="22"/>
      <c r="O22" s="22"/>
      <c r="P22" s="22"/>
      <c r="Q22" s="19"/>
      <c r="S22" s="31" t="str">
        <f>K22</f>
        <v>OUTRAS DESPESAS (LEITOR)</v>
      </c>
      <c r="T22" s="2">
        <f>L23</f>
        <v>300000</v>
      </c>
      <c r="U22" s="32">
        <f>M23</f>
        <v>225000</v>
      </c>
      <c r="V22" s="2">
        <f>P23</f>
        <v>135277.76999999999</v>
      </c>
    </row>
    <row r="23" spans="2:22" ht="12" x14ac:dyDescent="0.25">
      <c r="B23" s="16"/>
      <c r="C23" s="17"/>
      <c r="D23" s="24"/>
      <c r="E23" s="25"/>
      <c r="F23" s="25"/>
      <c r="G23" s="25"/>
      <c r="H23" s="25"/>
      <c r="I23" s="19"/>
      <c r="J23" s="20" t="s">
        <v>67</v>
      </c>
      <c r="K23" s="21" t="s">
        <v>68</v>
      </c>
      <c r="L23" s="22">
        <f>[1]DESPESAS!D181</f>
        <v>300000</v>
      </c>
      <c r="M23" s="22">
        <f>[1]DESPESAS!E181</f>
        <v>225000</v>
      </c>
      <c r="N23" s="22">
        <f>[1]DESPESAS!F181</f>
        <v>134720</v>
      </c>
      <c r="O23" s="22">
        <f>[1]DESPESAS!G181</f>
        <v>557.77</v>
      </c>
      <c r="P23" s="22">
        <f>[1]DESPESAS!H181</f>
        <v>135277.76999999999</v>
      </c>
      <c r="Q23" s="19">
        <f t="shared" ref="Q23:Q24" si="10">M23-P23</f>
        <v>89722.23000000001</v>
      </c>
      <c r="S23" s="31" t="s">
        <v>69</v>
      </c>
      <c r="T23" s="2">
        <f>L24</f>
        <v>453608.8</v>
      </c>
      <c r="U23" s="32">
        <f>M24</f>
        <v>340206.6</v>
      </c>
      <c r="V23" s="2">
        <f>P24</f>
        <v>0</v>
      </c>
    </row>
    <row r="24" spans="2:22" ht="12" x14ac:dyDescent="0.25">
      <c r="B24" s="16"/>
      <c r="C24" s="17"/>
      <c r="D24" s="17"/>
      <c r="E24" s="25"/>
      <c r="F24" s="25"/>
      <c r="G24" s="25"/>
      <c r="H24" s="25"/>
      <c r="I24" s="25"/>
      <c r="J24" s="20" t="s">
        <v>70</v>
      </c>
      <c r="K24" s="21" t="s">
        <v>71</v>
      </c>
      <c r="L24" s="22">
        <f>[1]DESPESAS!D182</f>
        <v>453608.8</v>
      </c>
      <c r="M24" s="22">
        <f>[1]DESPESAS!E182</f>
        <v>340206.6</v>
      </c>
      <c r="N24" s="22">
        <f>[1]DESPESAS!F182</f>
        <v>0</v>
      </c>
      <c r="O24" s="22">
        <f>[1]DESPESAS!G182</f>
        <v>0</v>
      </c>
      <c r="P24" s="22">
        <f>[1]DESPESAS!H182</f>
        <v>0</v>
      </c>
      <c r="Q24" s="19">
        <f t="shared" si="10"/>
        <v>340206.6</v>
      </c>
      <c r="T24" s="30">
        <f>SUM(T17:T23)</f>
        <v>67796167.381490737</v>
      </c>
      <c r="U24" s="30">
        <f>SUM(U17:U23)</f>
        <v>52428875.332718752</v>
      </c>
      <c r="V24" s="30">
        <f>SUM(V17:V23)</f>
        <v>55355636.300000004</v>
      </c>
    </row>
    <row r="25" spans="2:22" ht="12.6" thickBot="1" x14ac:dyDescent="0.3">
      <c r="B25" s="16"/>
      <c r="C25" s="17"/>
      <c r="D25" s="17"/>
      <c r="E25" s="25"/>
      <c r="F25" s="25"/>
      <c r="G25" s="25"/>
      <c r="H25" s="25"/>
      <c r="I25" s="25"/>
      <c r="J25" s="20"/>
      <c r="K25" s="21"/>
      <c r="L25" s="22"/>
      <c r="M25" s="25"/>
      <c r="N25" s="25"/>
      <c r="O25" s="25"/>
      <c r="P25" s="25"/>
      <c r="Q25" s="25"/>
    </row>
    <row r="26" spans="2:22" ht="12.6" thickBot="1" x14ac:dyDescent="0.3">
      <c r="B26" s="33"/>
      <c r="C26" s="34" t="s">
        <v>72</v>
      </c>
      <c r="D26" s="35">
        <f t="shared" ref="D26:I26" si="11">SUM(D8:D25)</f>
        <v>67796167.375687838</v>
      </c>
      <c r="E26" s="36">
        <f t="shared" si="11"/>
        <v>50491410.664910704</v>
      </c>
      <c r="F26" s="36">
        <f t="shared" si="11"/>
        <v>54330341.120000005</v>
      </c>
      <c r="G26" s="36">
        <f t="shared" si="11"/>
        <v>1453352.51</v>
      </c>
      <c r="H26" s="36">
        <f t="shared" si="11"/>
        <v>55783693.630000003</v>
      </c>
      <c r="I26" s="36">
        <f t="shared" si="11"/>
        <v>5292282.9650893062</v>
      </c>
      <c r="J26" s="37"/>
      <c r="K26" s="38" t="s">
        <v>72</v>
      </c>
      <c r="L26" s="39">
        <f t="shared" ref="L26:Q26" si="12">SUM(L8:L25)</f>
        <v>67796167.381490737</v>
      </c>
      <c r="M26" s="36">
        <f t="shared" si="12"/>
        <v>52428875.332718752</v>
      </c>
      <c r="N26" s="36">
        <f t="shared" si="12"/>
        <v>51305926.25</v>
      </c>
      <c r="O26" s="36">
        <f t="shared" si="12"/>
        <v>4026349.6499999994</v>
      </c>
      <c r="P26" s="36">
        <f t="shared" si="12"/>
        <v>55355636.300000004</v>
      </c>
      <c r="Q26" s="40">
        <f t="shared" si="12"/>
        <v>-2926760.9672812475</v>
      </c>
    </row>
    <row r="27" spans="2:22" ht="12" thickBot="1" x14ac:dyDescent="0.25">
      <c r="E27" s="2"/>
      <c r="F27" s="2"/>
      <c r="G27" s="2"/>
      <c r="H27" s="2"/>
      <c r="I27" s="2"/>
      <c r="L27" s="2"/>
      <c r="M27" s="2"/>
      <c r="N27" s="2"/>
      <c r="O27" s="2"/>
      <c r="P27" s="2"/>
      <c r="Q27" s="2"/>
    </row>
    <row r="28" spans="2:22" ht="12" thickBot="1" x14ac:dyDescent="0.25">
      <c r="E28" s="3"/>
      <c r="F28" s="3"/>
      <c r="G28" s="3"/>
      <c r="H28" s="3"/>
      <c r="I28" s="3"/>
      <c r="K28" s="41" t="s">
        <v>73</v>
      </c>
      <c r="L28" s="42">
        <f>H26</f>
        <v>55783693.630000003</v>
      </c>
      <c r="M28" s="3"/>
      <c r="N28" s="3"/>
      <c r="O28" s="3"/>
      <c r="P28" s="2"/>
      <c r="Q28" s="3"/>
    </row>
    <row r="29" spans="2:22" ht="12" thickBot="1" x14ac:dyDescent="0.25">
      <c r="E29" s="3"/>
      <c r="F29" s="3"/>
      <c r="G29" s="2"/>
      <c r="H29" s="3"/>
      <c r="I29" s="3"/>
      <c r="K29" s="41" t="s">
        <v>74</v>
      </c>
      <c r="L29" s="42">
        <f>P26</f>
        <v>55355636.300000004</v>
      </c>
      <c r="M29" s="3"/>
      <c r="N29" s="3"/>
      <c r="O29" s="3"/>
      <c r="P29" s="2"/>
      <c r="Q29" s="3"/>
    </row>
    <row r="30" spans="2:22" ht="12" thickBot="1" x14ac:dyDescent="0.25">
      <c r="D30" s="43"/>
      <c r="E30" s="3"/>
      <c r="F30" s="3"/>
      <c r="G30" s="3"/>
      <c r="H30" s="3"/>
      <c r="I30" s="3"/>
      <c r="K30" s="41" t="s">
        <v>75</v>
      </c>
      <c r="L30" s="44">
        <f>L28-L29</f>
        <v>428057.32999999821</v>
      </c>
      <c r="M30" s="3"/>
      <c r="N30" s="3"/>
      <c r="O30" s="3"/>
      <c r="P30" s="2"/>
      <c r="Q30" s="3"/>
    </row>
    <row r="31" spans="2:22" ht="13.2" x14ac:dyDescent="0.25">
      <c r="C31" s="45"/>
      <c r="D31" s="46"/>
      <c r="E31" s="3"/>
      <c r="F31" s="3"/>
      <c r="G31" s="3"/>
      <c r="H31" s="3"/>
      <c r="I31" s="3"/>
      <c r="J31" s="47"/>
      <c r="K31" s="48"/>
      <c r="L31" s="49"/>
      <c r="M31" s="3"/>
      <c r="N31" s="3"/>
      <c r="O31" s="3"/>
      <c r="P31" s="3"/>
      <c r="Q31" s="3"/>
    </row>
    <row r="32" spans="2:22" ht="13.2" x14ac:dyDescent="0.25">
      <c r="C32" s="45"/>
      <c r="D32" s="46"/>
      <c r="E32" s="3"/>
      <c r="F32" s="3"/>
      <c r="G32" s="3"/>
      <c r="H32" s="3"/>
      <c r="I32" s="3"/>
      <c r="J32" s="47"/>
      <c r="K32" s="48"/>
      <c r="L32" s="2"/>
      <c r="M32" s="3"/>
      <c r="N32" s="3"/>
      <c r="O32" s="3"/>
      <c r="P32" s="3"/>
      <c r="Q32" s="3"/>
    </row>
    <row r="33" spans="3:17" ht="13.2" x14ac:dyDescent="0.25">
      <c r="C33" s="45"/>
      <c r="D33" s="46"/>
      <c r="E33" s="3"/>
      <c r="F33" s="3"/>
      <c r="G33" s="3"/>
      <c r="H33" s="3"/>
      <c r="I33" s="3"/>
      <c r="J33" s="47"/>
      <c r="K33" s="48"/>
      <c r="L33" s="2"/>
      <c r="M33" s="3"/>
      <c r="N33" s="3"/>
      <c r="O33" s="3"/>
      <c r="P33" s="3"/>
      <c r="Q33" s="3"/>
    </row>
    <row r="34" spans="3:17" ht="13.2" x14ac:dyDescent="0.25">
      <c r="C34" s="45"/>
      <c r="D34" s="46"/>
      <c r="E34" s="3"/>
      <c r="F34" s="3"/>
      <c r="G34" s="3"/>
      <c r="H34" s="3"/>
      <c r="I34" s="3"/>
      <c r="J34" s="47"/>
      <c r="K34" s="48"/>
      <c r="L34" s="2"/>
      <c r="M34" s="3"/>
      <c r="N34" s="3"/>
      <c r="O34" s="3"/>
      <c r="P34" s="3"/>
      <c r="Q34" s="3"/>
    </row>
    <row r="35" spans="3:17" ht="13.2" x14ac:dyDescent="0.25">
      <c r="C35" s="45"/>
      <c r="D35" s="46"/>
      <c r="E35" s="3"/>
      <c r="F35" s="3"/>
      <c r="G35" s="3"/>
      <c r="H35" s="3"/>
      <c r="I35" s="3"/>
      <c r="J35" s="47"/>
      <c r="K35" s="48"/>
      <c r="L35" s="2"/>
      <c r="M35" s="3"/>
      <c r="N35" s="3"/>
      <c r="O35" s="3"/>
      <c r="P35" s="3"/>
      <c r="Q35" s="3"/>
    </row>
    <row r="36" spans="3:17" ht="13.2" x14ac:dyDescent="0.25">
      <c r="C36" s="45"/>
      <c r="D36" s="46"/>
      <c r="E36" s="3"/>
      <c r="F36" s="3"/>
      <c r="G36" s="3"/>
      <c r="H36" s="3"/>
      <c r="I36" s="3"/>
      <c r="J36" s="47"/>
      <c r="K36" s="48"/>
      <c r="L36" s="2"/>
      <c r="M36" s="3"/>
      <c r="N36" s="3"/>
      <c r="O36" s="3"/>
      <c r="P36" s="3"/>
      <c r="Q36" s="3"/>
    </row>
    <row r="37" spans="3:17" ht="13.2" x14ac:dyDescent="0.25">
      <c r="C37" s="45"/>
      <c r="D37" s="46"/>
      <c r="E37" s="3"/>
      <c r="F37" s="3"/>
      <c r="G37" s="3"/>
      <c r="H37" s="3"/>
      <c r="I37" s="3"/>
      <c r="J37" s="47"/>
      <c r="K37" s="48"/>
      <c r="M37" s="3"/>
      <c r="N37" s="3"/>
      <c r="O37" s="3"/>
      <c r="P37" s="3"/>
      <c r="Q37" s="3"/>
    </row>
    <row r="38" spans="3:17" ht="13.2" x14ac:dyDescent="0.25">
      <c r="C38" s="45"/>
      <c r="D38" s="46"/>
      <c r="E38" s="3"/>
      <c r="F38" s="3"/>
      <c r="G38" s="3"/>
      <c r="H38" s="3"/>
      <c r="I38" s="3"/>
      <c r="J38" s="47"/>
      <c r="K38" s="48"/>
      <c r="M38" s="3"/>
      <c r="N38" s="3"/>
      <c r="O38" s="3"/>
      <c r="P38" s="3"/>
      <c r="Q38" s="3"/>
    </row>
    <row r="39" spans="3:17" ht="13.2" x14ac:dyDescent="0.25">
      <c r="C39" s="45"/>
      <c r="D39" s="46"/>
      <c r="E39" s="3"/>
      <c r="F39" s="3"/>
      <c r="G39" s="3"/>
      <c r="H39" s="3"/>
      <c r="I39" s="3"/>
      <c r="J39" s="47"/>
      <c r="K39" s="48"/>
      <c r="M39" s="3"/>
      <c r="N39" s="3"/>
      <c r="O39" s="3"/>
      <c r="P39" s="3"/>
      <c r="Q39" s="3"/>
    </row>
    <row r="40" spans="3:17" ht="13.2" x14ac:dyDescent="0.25">
      <c r="C40" s="45"/>
      <c r="D40" s="46"/>
      <c r="E40" s="3"/>
      <c r="F40" s="3"/>
      <c r="G40" s="3"/>
      <c r="H40" s="3"/>
      <c r="I40" s="3"/>
      <c r="J40" s="47"/>
      <c r="K40" s="48"/>
      <c r="M40" s="3"/>
      <c r="N40" s="3"/>
      <c r="O40" s="3"/>
      <c r="P40" s="3"/>
      <c r="Q40" s="3"/>
    </row>
    <row r="41" spans="3:17" ht="13.2" x14ac:dyDescent="0.25">
      <c r="C41" s="45"/>
      <c r="D41" s="46"/>
      <c r="E41" s="3"/>
      <c r="F41" s="3"/>
      <c r="G41" s="3"/>
      <c r="H41" s="3"/>
      <c r="I41" s="3"/>
      <c r="J41" s="47"/>
      <c r="K41" s="48"/>
      <c r="M41" s="3"/>
      <c r="N41" s="3"/>
      <c r="O41" s="3"/>
      <c r="P41" s="3"/>
      <c r="Q41" s="3"/>
    </row>
    <row r="42" spans="3:17" ht="13.2" x14ac:dyDescent="0.25">
      <c r="C42" s="45"/>
      <c r="D42" s="46"/>
      <c r="E42" s="3"/>
      <c r="F42" s="3"/>
      <c r="G42" s="3"/>
      <c r="H42" s="3"/>
      <c r="I42" s="3"/>
      <c r="J42" s="47"/>
      <c r="K42" s="48"/>
      <c r="M42" s="3"/>
      <c r="N42" s="3"/>
      <c r="O42" s="3"/>
      <c r="P42" s="3"/>
      <c r="Q42" s="3"/>
    </row>
    <row r="43" spans="3:17" ht="13.2" x14ac:dyDescent="0.25">
      <c r="C43" s="45"/>
      <c r="D43" s="46"/>
      <c r="E43" s="3"/>
      <c r="F43" s="3"/>
      <c r="G43" s="3"/>
      <c r="H43" s="3"/>
      <c r="I43" s="3"/>
      <c r="J43" s="47"/>
      <c r="K43" s="48"/>
      <c r="M43" s="3"/>
      <c r="N43" s="3"/>
      <c r="O43" s="3"/>
      <c r="P43" s="3"/>
      <c r="Q43" s="3"/>
    </row>
    <row r="44" spans="3:17" ht="13.2" x14ac:dyDescent="0.25">
      <c r="C44" s="45"/>
      <c r="D44" s="46"/>
      <c r="E44" s="3"/>
      <c r="F44" s="3"/>
      <c r="G44" s="3"/>
      <c r="H44" s="3"/>
      <c r="I44" s="3"/>
      <c r="J44" s="47"/>
      <c r="K44" s="48"/>
      <c r="M44" s="3"/>
      <c r="N44" s="3"/>
      <c r="O44" s="3"/>
      <c r="P44" s="3"/>
      <c r="Q44" s="3"/>
    </row>
    <row r="45" spans="3:17" ht="13.2" x14ac:dyDescent="0.25">
      <c r="C45" s="45"/>
      <c r="D45" s="46"/>
      <c r="E45" s="3"/>
      <c r="F45" s="3"/>
      <c r="G45" s="3"/>
      <c r="H45" s="3"/>
      <c r="I45" s="3"/>
      <c r="J45" s="47"/>
      <c r="K45" s="48"/>
      <c r="M45" s="3"/>
      <c r="N45" s="3"/>
      <c r="O45" s="3"/>
      <c r="P45" s="3"/>
      <c r="Q45" s="3"/>
    </row>
    <row r="46" spans="3:17" ht="13.2" x14ac:dyDescent="0.25">
      <c r="C46" s="45"/>
      <c r="D46" s="46"/>
      <c r="E46" s="3"/>
      <c r="F46" s="3"/>
      <c r="G46" s="3"/>
      <c r="H46" s="3"/>
      <c r="I46" s="3"/>
      <c r="J46" s="47"/>
      <c r="K46" s="48"/>
      <c r="M46" s="3"/>
      <c r="N46" s="3"/>
      <c r="O46" s="3"/>
      <c r="P46" s="3"/>
      <c r="Q46" s="3"/>
    </row>
    <row r="47" spans="3:17" ht="13.2" x14ac:dyDescent="0.25">
      <c r="C47" s="45"/>
      <c r="D47" s="46"/>
      <c r="E47" s="3"/>
      <c r="F47" s="3"/>
      <c r="G47" s="3"/>
      <c r="H47" s="3"/>
      <c r="I47" s="3"/>
      <c r="J47" s="47"/>
      <c r="K47" s="48"/>
      <c r="M47" s="3"/>
      <c r="N47" s="3"/>
      <c r="O47" s="3"/>
      <c r="P47" s="3"/>
      <c r="Q47" s="3"/>
    </row>
    <row r="48" spans="3:17" ht="13.2" x14ac:dyDescent="0.25">
      <c r="C48" s="45"/>
      <c r="D48" s="46"/>
      <c r="E48" s="3"/>
      <c r="F48" s="3"/>
      <c r="G48" s="3"/>
      <c r="H48" s="3"/>
      <c r="I48" s="3"/>
      <c r="J48" s="47"/>
      <c r="K48" s="48"/>
      <c r="M48" s="3"/>
      <c r="N48" s="3"/>
      <c r="O48" s="3"/>
      <c r="P48" s="3"/>
      <c r="Q48" s="3"/>
    </row>
    <row r="49" spans="3:17" ht="13.2" x14ac:dyDescent="0.25">
      <c r="C49" s="45"/>
      <c r="D49" s="46"/>
      <c r="E49" s="3"/>
      <c r="F49" s="3"/>
      <c r="G49" s="3"/>
      <c r="H49" s="3"/>
      <c r="I49" s="3"/>
      <c r="J49" s="47"/>
      <c r="K49" s="48"/>
      <c r="M49" s="3"/>
      <c r="N49" s="3"/>
      <c r="O49" s="3"/>
      <c r="P49" s="3"/>
      <c r="Q49" s="3"/>
    </row>
    <row r="50" spans="3:17" ht="13.2" x14ac:dyDescent="0.25">
      <c r="C50" s="45"/>
      <c r="D50" s="46"/>
      <c r="E50" s="3"/>
      <c r="F50" s="3"/>
      <c r="G50" s="3"/>
      <c r="H50" s="3"/>
      <c r="I50" s="3"/>
      <c r="J50" s="47"/>
      <c r="K50" s="48"/>
      <c r="M50" s="3"/>
      <c r="N50" s="3"/>
      <c r="O50" s="3"/>
      <c r="P50" s="3"/>
      <c r="Q50" s="3"/>
    </row>
    <row r="51" spans="3:17" ht="13.2" x14ac:dyDescent="0.25">
      <c r="C51" s="45"/>
      <c r="D51" s="46"/>
      <c r="E51" s="3"/>
      <c r="F51" s="3"/>
      <c r="G51" s="3"/>
      <c r="H51" s="3"/>
      <c r="I51" s="3"/>
      <c r="J51" s="47"/>
      <c r="K51" s="48"/>
      <c r="M51" s="3"/>
      <c r="N51" s="3"/>
      <c r="O51" s="3"/>
      <c r="P51" s="3"/>
      <c r="Q51" s="3"/>
    </row>
    <row r="52" spans="3:17" ht="13.2" x14ac:dyDescent="0.25">
      <c r="C52" s="45"/>
      <c r="D52" s="46"/>
      <c r="E52" s="3"/>
      <c r="F52" s="3"/>
      <c r="G52" s="3"/>
      <c r="H52" s="3"/>
      <c r="I52" s="3"/>
      <c r="J52" s="47"/>
      <c r="K52" s="48"/>
      <c r="M52" s="3"/>
      <c r="N52" s="3"/>
      <c r="O52" s="3"/>
      <c r="P52" s="3"/>
      <c r="Q52" s="3"/>
    </row>
    <row r="53" spans="3:17" ht="13.2" x14ac:dyDescent="0.25">
      <c r="C53" s="45"/>
      <c r="D53" s="46"/>
      <c r="E53" s="3"/>
      <c r="F53" s="3"/>
      <c r="G53" s="3"/>
      <c r="H53" s="3"/>
      <c r="I53" s="3"/>
      <c r="J53" s="47"/>
      <c r="K53" s="48"/>
      <c r="M53" s="3"/>
      <c r="N53" s="3"/>
      <c r="O53" s="3"/>
      <c r="P53" s="3"/>
      <c r="Q53" s="3"/>
    </row>
    <row r="54" spans="3:17" ht="13.2" x14ac:dyDescent="0.25">
      <c r="C54" s="45"/>
      <c r="D54" s="46"/>
      <c r="E54" s="3"/>
      <c r="F54" s="3"/>
      <c r="G54" s="3"/>
      <c r="H54" s="3"/>
      <c r="I54" s="3"/>
      <c r="J54" s="47"/>
      <c r="K54" s="48"/>
      <c r="M54" s="3"/>
      <c r="N54" s="3"/>
      <c r="O54" s="3"/>
      <c r="P54" s="3"/>
      <c r="Q54" s="3"/>
    </row>
    <row r="55" spans="3:17" ht="13.2" x14ac:dyDescent="0.25">
      <c r="C55" s="45"/>
      <c r="D55" s="46"/>
      <c r="E55" s="3"/>
      <c r="F55" s="3"/>
      <c r="G55" s="3"/>
      <c r="H55" s="3"/>
      <c r="I55" s="3"/>
      <c r="J55" s="47"/>
      <c r="K55" s="48"/>
      <c r="M55" s="3"/>
      <c r="N55" s="3"/>
      <c r="O55" s="3"/>
      <c r="P55" s="3"/>
      <c r="Q55" s="3"/>
    </row>
    <row r="56" spans="3:17" ht="13.2" x14ac:dyDescent="0.25">
      <c r="C56" s="45"/>
      <c r="D56" s="46"/>
      <c r="E56" s="3"/>
      <c r="F56" s="3"/>
      <c r="G56" s="3"/>
      <c r="H56" s="3"/>
      <c r="I56" s="3"/>
      <c r="J56" s="47"/>
      <c r="K56" s="48"/>
      <c r="M56" s="3"/>
      <c r="N56" s="3"/>
      <c r="O56" s="3"/>
      <c r="P56" s="3"/>
      <c r="Q56" s="3"/>
    </row>
    <row r="57" spans="3:17" ht="13.2" x14ac:dyDescent="0.25">
      <c r="C57" s="45"/>
      <c r="D57" s="46"/>
      <c r="E57" s="3"/>
      <c r="F57" s="3"/>
      <c r="G57" s="3"/>
      <c r="H57" s="3"/>
      <c r="I57" s="3"/>
      <c r="J57" s="47"/>
      <c r="K57" s="48"/>
      <c r="M57" s="3"/>
      <c r="N57" s="3"/>
      <c r="O57" s="3"/>
      <c r="P57" s="3"/>
      <c r="Q57" s="3"/>
    </row>
    <row r="58" spans="3:17" ht="13.2" x14ac:dyDescent="0.25">
      <c r="C58" s="45"/>
      <c r="D58" s="46"/>
      <c r="E58" s="3"/>
      <c r="F58" s="3"/>
      <c r="G58" s="3"/>
      <c r="H58" s="3"/>
      <c r="I58" s="3"/>
      <c r="J58" s="47"/>
      <c r="K58" s="48"/>
      <c r="M58" s="3"/>
      <c r="N58" s="3"/>
      <c r="O58" s="3"/>
      <c r="P58" s="3"/>
      <c r="Q58" s="3"/>
    </row>
    <row r="59" spans="3:17" ht="13.2" x14ac:dyDescent="0.25">
      <c r="C59" s="45"/>
      <c r="D59" s="46"/>
      <c r="E59" s="3"/>
      <c r="F59" s="3"/>
      <c r="G59" s="3"/>
      <c r="H59" s="3"/>
      <c r="I59" s="3"/>
      <c r="J59" s="47"/>
      <c r="K59" s="48"/>
      <c r="M59" s="3"/>
      <c r="N59" s="3"/>
      <c r="O59" s="3"/>
      <c r="P59" s="3"/>
      <c r="Q59" s="3"/>
    </row>
    <row r="60" spans="3:17" ht="13.2" x14ac:dyDescent="0.25">
      <c r="C60" s="45"/>
      <c r="D60" s="46"/>
      <c r="E60" s="3"/>
      <c r="F60" s="3"/>
      <c r="G60" s="3"/>
      <c r="H60" s="3"/>
      <c r="I60" s="3"/>
      <c r="J60" s="47"/>
      <c r="K60" s="48"/>
      <c r="M60" s="3"/>
      <c r="N60" s="3"/>
      <c r="O60" s="3"/>
      <c r="P60" s="3"/>
      <c r="Q60" s="3"/>
    </row>
    <row r="61" spans="3:17" ht="13.2" x14ac:dyDescent="0.25">
      <c r="C61" s="45"/>
      <c r="D61" s="46"/>
      <c r="E61" s="3"/>
      <c r="F61" s="3"/>
      <c r="G61" s="3"/>
      <c r="H61" s="3"/>
      <c r="I61" s="3"/>
      <c r="J61" s="47"/>
      <c r="K61" s="48"/>
      <c r="M61" s="3"/>
      <c r="N61" s="3"/>
      <c r="O61" s="3"/>
      <c r="P61" s="3"/>
      <c r="Q61" s="3"/>
    </row>
    <row r="62" spans="3:17" ht="13.2" x14ac:dyDescent="0.25">
      <c r="C62" s="45"/>
      <c r="D62" s="46"/>
      <c r="E62" s="3"/>
      <c r="F62" s="3"/>
      <c r="G62" s="3"/>
      <c r="H62" s="3"/>
      <c r="I62" s="3"/>
      <c r="J62" s="47"/>
      <c r="K62" s="48"/>
      <c r="M62" s="3"/>
      <c r="N62" s="3"/>
      <c r="O62" s="3"/>
      <c r="P62" s="3"/>
      <c r="Q62" s="3"/>
    </row>
    <row r="63" spans="3:17" ht="13.2" x14ac:dyDescent="0.25">
      <c r="C63" s="45"/>
      <c r="D63" s="46"/>
      <c r="E63" s="3"/>
      <c r="F63" s="3"/>
      <c r="G63" s="3"/>
      <c r="H63" s="3"/>
      <c r="I63" s="3"/>
      <c r="J63" s="47"/>
      <c r="K63" s="48"/>
      <c r="M63" s="3"/>
      <c r="N63" s="3"/>
      <c r="O63" s="3"/>
      <c r="P63" s="3"/>
      <c r="Q63" s="3"/>
    </row>
    <row r="64" spans="3:17" ht="13.2" x14ac:dyDescent="0.25">
      <c r="C64" s="45"/>
      <c r="D64" s="46"/>
      <c r="E64" s="3"/>
      <c r="F64" s="3"/>
      <c r="G64" s="3"/>
      <c r="H64" s="3"/>
      <c r="I64" s="3"/>
      <c r="J64" s="47"/>
      <c r="K64" s="48"/>
      <c r="M64" s="3"/>
      <c r="N64" s="3"/>
      <c r="O64" s="3"/>
      <c r="P64" s="3"/>
      <c r="Q64" s="3"/>
    </row>
    <row r="65" spans="2:17" ht="13.2" x14ac:dyDescent="0.25">
      <c r="C65" s="45"/>
      <c r="D65" s="46"/>
      <c r="E65" s="3"/>
      <c r="F65" s="3"/>
      <c r="G65" s="3"/>
      <c r="H65" s="3"/>
      <c r="I65" s="3"/>
      <c r="J65" s="47"/>
      <c r="K65" s="48"/>
      <c r="M65" s="3"/>
      <c r="N65" s="3"/>
      <c r="O65" s="3"/>
      <c r="P65" s="3"/>
      <c r="Q65" s="3"/>
    </row>
    <row r="66" spans="2:17" ht="13.2" x14ac:dyDescent="0.25">
      <c r="C66" s="45"/>
      <c r="D66" s="46"/>
      <c r="E66" s="3"/>
      <c r="F66" s="3"/>
      <c r="G66" s="3"/>
      <c r="H66" s="3"/>
      <c r="I66" s="3"/>
      <c r="J66" s="47"/>
      <c r="K66" s="48"/>
      <c r="M66" s="3"/>
      <c r="N66" s="3"/>
      <c r="O66" s="3"/>
      <c r="P66" s="3"/>
      <c r="Q66" s="3"/>
    </row>
    <row r="67" spans="2:17" ht="13.2" x14ac:dyDescent="0.25">
      <c r="C67" s="45"/>
      <c r="D67" s="46"/>
      <c r="E67" s="3"/>
      <c r="F67" s="3"/>
      <c r="G67" s="3"/>
      <c r="H67" s="3"/>
      <c r="I67" s="3"/>
      <c r="J67" s="47"/>
      <c r="K67" s="48"/>
      <c r="M67" s="3"/>
      <c r="N67" s="3"/>
      <c r="O67" s="3"/>
      <c r="P67" s="3"/>
      <c r="Q67" s="3"/>
    </row>
    <row r="68" spans="2:17" ht="13.2" x14ac:dyDescent="0.25">
      <c r="C68" s="45"/>
      <c r="D68" s="46"/>
      <c r="E68" s="3"/>
      <c r="F68" s="3"/>
      <c r="G68" s="3"/>
      <c r="H68" s="3"/>
      <c r="I68" s="3"/>
      <c r="J68" s="47"/>
      <c r="K68" s="48"/>
      <c r="M68" s="3"/>
      <c r="N68" s="3"/>
      <c r="O68" s="3"/>
      <c r="P68" s="3"/>
      <c r="Q68" s="3"/>
    </row>
    <row r="69" spans="2:17" ht="13.2" x14ac:dyDescent="0.25">
      <c r="C69" s="50"/>
      <c r="D69" s="47"/>
      <c r="E69" s="3"/>
      <c r="F69" s="3"/>
      <c r="G69" s="3"/>
      <c r="H69" s="3"/>
      <c r="I69" s="3"/>
      <c r="J69" s="47"/>
      <c r="K69" s="48"/>
      <c r="M69" s="3"/>
      <c r="N69" s="3"/>
      <c r="O69" s="3"/>
      <c r="P69" s="3"/>
      <c r="Q69" s="3"/>
    </row>
    <row r="70" spans="2:17" ht="13.8" x14ac:dyDescent="0.25">
      <c r="B70" s="58">
        <v>17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2:17" ht="12" x14ac:dyDescent="0.25">
      <c r="J71" s="51"/>
      <c r="K71" s="51"/>
    </row>
    <row r="72" spans="2:17" ht="12" x14ac:dyDescent="0.25">
      <c r="J72" s="51"/>
      <c r="K72" s="51"/>
    </row>
    <row r="73" spans="2:17" ht="12" x14ac:dyDescent="0.25">
      <c r="J73" s="51"/>
      <c r="K73" s="52"/>
    </row>
    <row r="74" spans="2:17" ht="12" x14ac:dyDescent="0.25">
      <c r="J74" s="51"/>
      <c r="K74" s="52"/>
    </row>
    <row r="75" spans="2:17" x14ac:dyDescent="0.2">
      <c r="C75" s="53"/>
    </row>
    <row r="77" spans="2:17" x14ac:dyDescent="0.2">
      <c r="C77" s="53"/>
      <c r="D77" s="3"/>
    </row>
    <row r="78" spans="2:17" x14ac:dyDescent="0.2">
      <c r="C78" s="53"/>
      <c r="D78" s="3"/>
    </row>
    <row r="79" spans="2:17" x14ac:dyDescent="0.2">
      <c r="C79" s="53"/>
      <c r="D79" s="3"/>
    </row>
    <row r="80" spans="2:17" x14ac:dyDescent="0.2">
      <c r="C80" s="53"/>
      <c r="D80" s="3"/>
    </row>
    <row r="81" spans="3:4" x14ac:dyDescent="0.2">
      <c r="C81" s="53"/>
      <c r="D81" s="3"/>
    </row>
    <row r="82" spans="3:4" x14ac:dyDescent="0.2">
      <c r="D82" s="3"/>
    </row>
    <row r="83" spans="3:4" x14ac:dyDescent="0.2">
      <c r="D83" s="3"/>
    </row>
    <row r="84" spans="3:4" x14ac:dyDescent="0.2">
      <c r="D84" s="3"/>
    </row>
    <row r="85" spans="3:4" x14ac:dyDescent="0.2">
      <c r="D85" s="3"/>
    </row>
    <row r="86" spans="3:4" x14ac:dyDescent="0.2">
      <c r="D86" s="3"/>
    </row>
  </sheetData>
  <sheetProtection algorithmName="SHA-512" hashValue="ea5Q+6+uc1fTN18rivifS4CrFBPPxn++TYwRepf80R3KQE6QwkEZZBQmYSOZnBqskiCeFlLmeieSAMxZ8EAA/A==" saltValue="xqJUJyG1zDsH/xXJl+JCOg==" spinCount="100000" sheet="1" objects="1" scenarios="1"/>
  <mergeCells count="20">
    <mergeCell ref="B1:Q1"/>
    <mergeCell ref="B2:Q2"/>
    <mergeCell ref="B3:Q3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B70:Q70"/>
    <mergeCell ref="I5:I6"/>
    <mergeCell ref="J5:J6"/>
    <mergeCell ref="K5:K6"/>
    <mergeCell ref="L5:L6"/>
    <mergeCell ref="M5:M6"/>
    <mergeCell ref="N5:N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&amp;ROAB/PR - Execução orçamentária janeiro-setembro/2018 - SINTÉTICO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</vt:lpstr>
      <vt:lpstr>SINT_REC_DESP!Area_de_impressao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Cesar de Oliveira</dc:creator>
  <cp:lastModifiedBy>Rogerio Cesar de Oliveira</cp:lastModifiedBy>
  <dcterms:created xsi:type="dcterms:W3CDTF">2019-02-01T13:30:02Z</dcterms:created>
  <dcterms:modified xsi:type="dcterms:W3CDTF">2019-02-01T13:31:18Z</dcterms:modified>
</cp:coreProperties>
</file>