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S:\CONTADORIA\Rogério Oliveira\OAB 2020\Portal da Transparência - 2020\"/>
    </mc:Choice>
  </mc:AlternateContent>
  <xr:revisionPtr revIDLastSave="0" documentId="13_ncr:1_{87D9F75E-3AB6-4EF5-9BBB-D170C279562A}" xr6:coauthVersionLast="45" xr6:coauthVersionMax="45" xr10:uidLastSave="{00000000-0000-0000-0000-000000000000}"/>
  <bookViews>
    <workbookView xWindow="-108" yWindow="-108" windowWidth="30936" windowHeight="12600" xr2:uid="{00000000-000D-0000-FFFF-FFFF00000000}"/>
  </bookViews>
  <sheets>
    <sheet name="Balanc jan-mar 2020" sheetId="1" r:id="rId1"/>
  </sheets>
  <definedNames>
    <definedName name="_xlnm.Print_Area" localSheetId="0">'Balanc jan-mar 2020'!$A$1:$O$78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8" i="1" l="1"/>
  <c r="M67" i="1"/>
  <c r="M66" i="1"/>
  <c r="M65" i="1"/>
  <c r="M63" i="1"/>
  <c r="M61" i="1"/>
  <c r="M60" i="1"/>
  <c r="M59" i="1"/>
  <c r="M58" i="1"/>
  <c r="M56" i="1"/>
  <c r="M54" i="1"/>
  <c r="M53" i="1"/>
  <c r="M52" i="1"/>
  <c r="M51" i="1"/>
  <c r="M50" i="1"/>
  <c r="M49" i="1"/>
  <c r="M48" i="1"/>
  <c r="M47" i="1"/>
  <c r="M46" i="1"/>
  <c r="M45" i="1"/>
  <c r="M43" i="1"/>
  <c r="M41" i="1"/>
  <c r="M23" i="1"/>
  <c r="M37" i="1"/>
  <c r="M36" i="1"/>
  <c r="M35" i="1"/>
  <c r="M33" i="1"/>
  <c r="M32" i="1"/>
  <c r="M31" i="1"/>
  <c r="M30" i="1"/>
  <c r="M28" i="1"/>
  <c r="M26" i="1"/>
  <c r="M25" i="1"/>
  <c r="M22" i="1"/>
  <c r="M21" i="1"/>
  <c r="M20" i="1"/>
  <c r="M19" i="1"/>
  <c r="M17" i="1"/>
  <c r="M16" i="1"/>
  <c r="M15" i="1"/>
  <c r="M14" i="1"/>
  <c r="M13" i="1"/>
  <c r="M12" i="1"/>
  <c r="M10" i="1"/>
  <c r="M8" i="1"/>
  <c r="O45" i="1"/>
  <c r="K45" i="1"/>
  <c r="O65" i="1" l="1"/>
  <c r="O63" i="1" s="1"/>
  <c r="K65" i="1"/>
  <c r="K63" i="1" s="1"/>
  <c r="O58" i="1"/>
  <c r="O56" i="1" s="1"/>
  <c r="K58" i="1"/>
  <c r="K56" i="1" s="1"/>
  <c r="O43" i="1"/>
  <c r="K43" i="1"/>
  <c r="O35" i="1"/>
  <c r="K35" i="1"/>
  <c r="O30" i="1"/>
  <c r="K30" i="1"/>
  <c r="O25" i="1"/>
  <c r="K25" i="1"/>
  <c r="O19" i="1"/>
  <c r="K19" i="1"/>
  <c r="O12" i="1"/>
  <c r="K12" i="1"/>
  <c r="K41" i="1" l="1"/>
  <c r="K10" i="1"/>
  <c r="O28" i="1"/>
  <c r="O41" i="1"/>
  <c r="K28" i="1"/>
  <c r="O10" i="1"/>
  <c r="O8" i="1" l="1"/>
  <c r="K8" i="1"/>
</calcChain>
</file>

<file path=xl/sharedStrings.xml><?xml version="1.0" encoding="utf-8"?>
<sst xmlns="http://schemas.openxmlformats.org/spreadsheetml/2006/main" count="53" uniqueCount="48">
  <si>
    <t>ORDEM DOS ADVOGADOS DO BRASIL - SEÇÃO DO PARANÁ</t>
  </si>
  <si>
    <t>ATIVO</t>
  </si>
  <si>
    <t>CIRCULANTE</t>
  </si>
  <si>
    <t>DISPONÍVEL</t>
  </si>
  <si>
    <t>CAIXA</t>
  </si>
  <si>
    <t>BANCOS CONTA MOVIMENTO</t>
  </si>
  <si>
    <t>BANCOS CONTA ARRECADAÇÃO</t>
  </si>
  <si>
    <t>BANCOS CONTA POUPANÇA</t>
  </si>
  <si>
    <t>APLICAÇÕES FINANCEIRAS DE LIQUIDEZ IMEDIATA</t>
  </si>
  <si>
    <t>CRÉDITOS</t>
  </si>
  <si>
    <t>CONTRIBUIÇÕES OBRIGATÓRIAS DO EXERCÍCIO</t>
  </si>
  <si>
    <t>ADIANTAMENTOS DIVERSOS</t>
  </si>
  <si>
    <t>CREDITOS DIVERSOS A RECEBER</t>
  </si>
  <si>
    <t>DESPESAS ANTECIPADAS</t>
  </si>
  <si>
    <t>DESPESAS ANTECIPADAS DIVERSAS</t>
  </si>
  <si>
    <t>NÃO CIRCULANTE</t>
  </si>
  <si>
    <t>REALIZÁVEL A LONGO PRAZO</t>
  </si>
  <si>
    <t>CONTRIBUICOES OBRIGATORIAS DE EXERCICIOS ANTERIORES</t>
  </si>
  <si>
    <t>DEPÓSITO JUDICIAL</t>
  </si>
  <si>
    <t>IMOBILIZADO</t>
  </si>
  <si>
    <t>BENS MÓVEIS</t>
  </si>
  <si>
    <t>BENS IMÓVEIS</t>
  </si>
  <si>
    <t>PASSIVO E PATRIMÔNIO SOCIAL</t>
  </si>
  <si>
    <t>OBRIGAÇOES A PAGAR</t>
  </si>
  <si>
    <t>FORNECEDORES</t>
  </si>
  <si>
    <t>PESSOAL A PAGAR</t>
  </si>
  <si>
    <t>ENCARGOS SOCIAIS A RECOLHER</t>
  </si>
  <si>
    <t>CONSIGNAÇÕES</t>
  </si>
  <si>
    <t>OBRIGAÇÕES ESTATUTÁRIAS</t>
  </si>
  <si>
    <t>CHEQUES A COMPENSAR</t>
  </si>
  <si>
    <t>OBRIGAÇÕES DIVERSAS</t>
  </si>
  <si>
    <t>CONTRIBUIÇÕES OBRIGATÓRIAS DE EXERCÍCIOS ANTERIORES</t>
  </si>
  <si>
    <t>PROVISÃO PARA CONTINGÊNCIAS</t>
  </si>
  <si>
    <t>PATRIMÔNIO SOCIAL</t>
  </si>
  <si>
    <t>RESULTADOS</t>
  </si>
  <si>
    <t>SUPERAVIT / DEFICIT ACUMULADOS</t>
  </si>
  <si>
    <t>ROGÉRIO CESAR DE OLIVEIRA</t>
  </si>
  <si>
    <t>Presidente da OAB/Paraná</t>
  </si>
  <si>
    <t>Contador CRC/PR 033583/O-0</t>
  </si>
  <si>
    <t>SUPERAVIT/ DEFICIT DO EXERCÍCIO</t>
  </si>
  <si>
    <t>Valores em reais</t>
  </si>
  <si>
    <t>AJUSTES DE AVALIAÇÃO PATRIMONIAL</t>
  </si>
  <si>
    <t>OUTRAS OBRIGAÇÕES</t>
  </si>
  <si>
    <t>CÁSSIO LISANDRO TELLES</t>
  </si>
  <si>
    <t>Balancete mensal em 31/03/2020</t>
  </si>
  <si>
    <t>MULTAS SOBRE INFRAÇÕES EXERCÍCIOS ANTERIORES</t>
  </si>
  <si>
    <t>MULTAS SOBRE INFRAÇÕES DO EXERCÍCIO</t>
  </si>
  <si>
    <t>EVOL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</si>
</sst>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0.00%;\(0.00%\)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4" fontId="3" fillId="2" borderId="9" xfId="0" applyNumberFormat="1" applyFont="1" applyFill="1" applyBorder="1" applyAlignment="1" applyProtection="1">
      <alignment horizontal="center"/>
      <protection hidden="1"/>
    </xf>
    <xf numFmtId="0" fontId="3" fillId="2" borderId="9" xfId="0" applyFont="1" applyFill="1" applyBorder="1" applyProtection="1">
      <protection hidden="1"/>
    </xf>
    <xf numFmtId="0" fontId="3" fillId="2" borderId="0" xfId="0" applyFont="1" applyFill="1" applyProtection="1">
      <protection hidden="1"/>
    </xf>
    <xf numFmtId="43" fontId="3" fillId="2" borderId="0" xfId="0" applyNumberFormat="1" applyFont="1" applyFill="1" applyProtection="1">
      <protection hidden="1"/>
    </xf>
    <xf numFmtId="43" fontId="3" fillId="2" borderId="9" xfId="0" applyNumberFormat="1" applyFont="1" applyFill="1" applyBorder="1" applyProtection="1"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164" fontId="2" fillId="2" borderId="0" xfId="0" applyNumberFormat="1" applyFont="1" applyFill="1" applyProtection="1">
      <protection hidden="1"/>
    </xf>
    <xf numFmtId="0" fontId="4" fillId="2" borderId="0" xfId="0" applyFont="1" applyFill="1" applyAlignment="1" applyProtection="1">
      <alignment horizontal="center"/>
      <protection hidden="1"/>
    </xf>
    <xf numFmtId="43" fontId="2" fillId="2" borderId="0" xfId="0" applyNumberFormat="1" applyFont="1" applyFill="1" applyProtection="1">
      <protection hidden="1"/>
    </xf>
    <xf numFmtId="0" fontId="1" fillId="2" borderId="0" xfId="0" applyFont="1" applyFill="1" applyProtection="1">
      <protection hidden="1"/>
    </xf>
    <xf numFmtId="14" fontId="3" fillId="2" borderId="0" xfId="0" applyNumberFormat="1" applyFont="1" applyFill="1" applyBorder="1" applyAlignment="1" applyProtection="1">
      <alignment horizontal="center"/>
      <protection hidden="1"/>
    </xf>
    <xf numFmtId="43" fontId="3" fillId="2" borderId="0" xfId="0" applyNumberFormat="1" applyFont="1" applyFill="1" applyBorder="1" applyProtection="1">
      <protection hidden="1"/>
    </xf>
    <xf numFmtId="164" fontId="1" fillId="2" borderId="0" xfId="0" applyNumberFormat="1" applyFont="1" applyFill="1" applyProtection="1"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165" fontId="3" fillId="2" borderId="9" xfId="0" applyNumberFormat="1" applyFont="1" applyFill="1" applyBorder="1" applyProtection="1">
      <protection hidden="1"/>
    </xf>
    <xf numFmtId="165" fontId="1" fillId="2" borderId="0" xfId="0" applyNumberFormat="1" applyFont="1" applyFill="1" applyProtection="1">
      <protection hidden="1"/>
    </xf>
    <xf numFmtId="165" fontId="3" fillId="2" borderId="0" xfId="0" applyNumberFormat="1" applyFont="1" applyFill="1" applyProtection="1">
      <protection hidden="1"/>
    </xf>
    <xf numFmtId="165" fontId="1" fillId="2" borderId="9" xfId="0" applyNumberFormat="1" applyFont="1" applyFill="1" applyBorder="1" applyProtection="1"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3" fillId="2" borderId="3" xfId="0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4" fillId="2" borderId="6" xfId="0" applyFont="1" applyFill="1" applyBorder="1" applyAlignment="1" applyProtection="1">
      <alignment horizontal="center"/>
      <protection hidden="1"/>
    </xf>
    <xf numFmtId="0" fontId="4" fillId="2" borderId="7" xfId="0" applyFont="1" applyFill="1" applyBorder="1" applyAlignment="1" applyProtection="1">
      <alignment horizontal="center"/>
      <protection hidden="1"/>
    </xf>
    <xf numFmtId="0" fontId="4" fillId="2" borderId="8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63976</xdr:colOff>
      <xdr:row>1</xdr:row>
      <xdr:rowOff>38101</xdr:rowOff>
    </xdr:from>
    <xdr:to>
      <xdr:col>4</xdr:col>
      <xdr:colOff>114301</xdr:colOff>
      <xdr:row>3</xdr:row>
      <xdr:rowOff>104775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226" y="123826"/>
          <a:ext cx="593250" cy="371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63976</xdr:colOff>
      <xdr:row>1</xdr:row>
      <xdr:rowOff>38101</xdr:rowOff>
    </xdr:from>
    <xdr:to>
      <xdr:col>4</xdr:col>
      <xdr:colOff>114301</xdr:colOff>
      <xdr:row>3</xdr:row>
      <xdr:rowOff>104775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E91BCD4-60EC-4324-88EC-F4BA7466D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226" y="123826"/>
          <a:ext cx="593250" cy="371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1"/>
  <sheetViews>
    <sheetView tabSelected="1" zoomScaleNormal="100" workbookViewId="0">
      <selection activeCell="S17" sqref="S17"/>
    </sheetView>
  </sheetViews>
  <sheetFormatPr defaultColWidth="9.109375" defaultRowHeight="11.4" x14ac:dyDescent="0.2"/>
  <cols>
    <col min="1" max="1" width="1.44140625" style="8" customWidth="1"/>
    <col min="2" max="4" width="2.6640625" style="8" customWidth="1"/>
    <col min="5" max="8" width="9.109375" style="8"/>
    <col min="9" max="9" width="13.5546875" style="8" bestFit="1" customWidth="1"/>
    <col min="10" max="10" width="3.6640625" style="8" customWidth="1"/>
    <col min="11" max="11" width="14.5546875" style="9" bestFit="1" customWidth="1"/>
    <col min="12" max="12" width="1.6640625" style="9" customWidth="1"/>
    <col min="13" max="13" width="9.109375" style="15" bestFit="1" customWidth="1"/>
    <col min="14" max="14" width="1.6640625" style="8" customWidth="1"/>
    <col min="15" max="15" width="14.5546875" style="9" bestFit="1" customWidth="1"/>
    <col min="16" max="16" width="1" style="8" customWidth="1"/>
    <col min="17" max="17" width="13.5546875" style="8" bestFit="1" customWidth="1"/>
    <col min="18" max="16384" width="9.109375" style="8"/>
  </cols>
  <sheetData>
    <row r="1" spans="2:15" ht="6.75" customHeight="1" thickBot="1" x14ac:dyDescent="0.25"/>
    <row r="2" spans="2:15" ht="12" x14ac:dyDescent="0.25">
      <c r="B2" s="23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</row>
    <row r="3" spans="2:15" ht="12" x14ac:dyDescent="0.25">
      <c r="B3" s="26" t="s">
        <v>44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7"/>
    </row>
    <row r="4" spans="2:15" ht="12" customHeight="1" thickBot="1" x14ac:dyDescent="0.25">
      <c r="B4" s="28" t="s">
        <v>40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0"/>
    </row>
    <row r="5" spans="2:15" ht="12" customHeight="1" x14ac:dyDescent="0.2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6"/>
      <c r="N5" s="10"/>
      <c r="O5" s="10"/>
    </row>
    <row r="6" spans="2:15" ht="15" customHeight="1" thickBot="1" x14ac:dyDescent="0.3">
      <c r="B6" s="6"/>
      <c r="C6" s="6"/>
      <c r="D6" s="6"/>
      <c r="E6" s="6"/>
      <c r="F6" s="6"/>
      <c r="G6" s="6"/>
      <c r="H6" s="6"/>
      <c r="I6" s="6"/>
      <c r="J6" s="6"/>
      <c r="K6" s="1">
        <v>43921</v>
      </c>
      <c r="L6" s="13"/>
      <c r="M6" s="1" t="s">
        <v>47</v>
      </c>
      <c r="O6" s="1">
        <v>43555</v>
      </c>
    </row>
    <row r="7" spans="2:15" ht="12" thickTop="1" x14ac:dyDescent="0.2"/>
    <row r="8" spans="2:15" ht="12.6" thickBot="1" x14ac:dyDescent="0.3">
      <c r="B8" s="2" t="s">
        <v>1</v>
      </c>
      <c r="C8" s="2"/>
      <c r="D8" s="2"/>
      <c r="E8" s="3"/>
      <c r="F8" s="3"/>
      <c r="G8" s="3"/>
      <c r="H8" s="3"/>
      <c r="I8" s="3"/>
      <c r="J8" s="3"/>
      <c r="K8" s="5">
        <f>K10+K28</f>
        <v>180023175.49000001</v>
      </c>
      <c r="L8" s="14"/>
      <c r="M8" s="18">
        <f>IF(ISERR((K8/O8)-1),"",(K8/O8)-1)</f>
        <v>0.11018363811218701</v>
      </c>
      <c r="N8" s="11"/>
      <c r="O8" s="5">
        <f>O10+O28</f>
        <v>162156213.90000001</v>
      </c>
    </row>
    <row r="9" spans="2:15" ht="6" customHeight="1" thickTop="1" x14ac:dyDescent="0.25">
      <c r="B9" s="3"/>
      <c r="C9" s="3"/>
      <c r="D9" s="3"/>
      <c r="E9" s="3"/>
      <c r="F9" s="3"/>
      <c r="G9" s="3"/>
      <c r="H9" s="3"/>
      <c r="I9" s="3"/>
      <c r="J9" s="3"/>
      <c r="K9" s="4"/>
      <c r="L9" s="4"/>
      <c r="M9" s="19"/>
      <c r="N9" s="11"/>
      <c r="O9" s="4"/>
    </row>
    <row r="10" spans="2:15" ht="12" x14ac:dyDescent="0.25">
      <c r="B10" s="3"/>
      <c r="C10" s="3" t="s">
        <v>2</v>
      </c>
      <c r="D10" s="3"/>
      <c r="E10" s="3"/>
      <c r="F10" s="3"/>
      <c r="G10" s="3"/>
      <c r="H10" s="3"/>
      <c r="I10" s="3"/>
      <c r="J10" s="3"/>
      <c r="K10" s="4">
        <f>K12+K19+K25</f>
        <v>58953980.769999996</v>
      </c>
      <c r="L10" s="4"/>
      <c r="M10" s="20">
        <f>IF(ISERR((K10/O10)-1),"",(K10/O10)-1)</f>
        <v>0.33343094874061618</v>
      </c>
      <c r="N10" s="11"/>
      <c r="O10" s="4">
        <f>O12+O19+O25</f>
        <v>44212248.729999997</v>
      </c>
    </row>
    <row r="11" spans="2:15" ht="6" customHeight="1" x14ac:dyDescent="0.2">
      <c r="K11" s="11"/>
      <c r="L11" s="11"/>
      <c r="M11" s="19"/>
      <c r="N11" s="11"/>
      <c r="O11" s="11"/>
    </row>
    <row r="12" spans="2:15" ht="12" x14ac:dyDescent="0.25">
      <c r="B12" s="3"/>
      <c r="C12" s="3"/>
      <c r="D12" s="3" t="s">
        <v>3</v>
      </c>
      <c r="E12" s="3"/>
      <c r="F12" s="3"/>
      <c r="G12" s="3"/>
      <c r="H12" s="3"/>
      <c r="I12" s="3"/>
      <c r="J12" s="3"/>
      <c r="K12" s="4">
        <f>SUM(K13:K17)</f>
        <v>19600478.599999994</v>
      </c>
      <c r="L12" s="4"/>
      <c r="M12" s="20">
        <f t="shared" ref="M12:M37" si="0">IF(ISERR((K12/O12)-1),"",(K12/O12)-1)</f>
        <v>0.57847687299982664</v>
      </c>
      <c r="N12" s="11"/>
      <c r="O12" s="4">
        <f>SUM(O13:O17)</f>
        <v>12417336.57</v>
      </c>
    </row>
    <row r="13" spans="2:15" x14ac:dyDescent="0.2">
      <c r="E13" s="8" t="s">
        <v>4</v>
      </c>
      <c r="K13" s="11">
        <v>46886.51</v>
      </c>
      <c r="L13" s="11"/>
      <c r="M13" s="19">
        <f t="shared" si="0"/>
        <v>0.42834804081803002</v>
      </c>
      <c r="N13" s="11"/>
      <c r="O13" s="11">
        <v>32825.69</v>
      </c>
    </row>
    <row r="14" spans="2:15" x14ac:dyDescent="0.2">
      <c r="E14" s="8" t="s">
        <v>5</v>
      </c>
      <c r="K14" s="11">
        <v>568495.96999999974</v>
      </c>
      <c r="L14" s="11"/>
      <c r="M14" s="19">
        <f t="shared" si="0"/>
        <v>0.3616453055298634</v>
      </c>
      <c r="N14" s="11"/>
      <c r="O14" s="11">
        <v>417506.64999999997</v>
      </c>
    </row>
    <row r="15" spans="2:15" x14ac:dyDescent="0.2">
      <c r="E15" s="8" t="s">
        <v>6</v>
      </c>
      <c r="K15" s="11">
        <v>34577.54</v>
      </c>
      <c r="L15" s="11"/>
      <c r="M15" s="19">
        <f t="shared" si="0"/>
        <v>0.71333788207848925</v>
      </c>
      <c r="N15" s="11"/>
      <c r="O15" s="11">
        <v>20181.39</v>
      </c>
    </row>
    <row r="16" spans="2:15" x14ac:dyDescent="0.2">
      <c r="E16" s="8" t="s">
        <v>7</v>
      </c>
      <c r="K16" s="11">
        <v>11463.86</v>
      </c>
      <c r="L16" s="11"/>
      <c r="M16" s="19">
        <f t="shared" si="0"/>
        <v>3.9503237606103081E-2</v>
      </c>
      <c r="N16" s="11"/>
      <c r="O16" s="11">
        <v>11028.21</v>
      </c>
    </row>
    <row r="17" spans="1:15" x14ac:dyDescent="0.2">
      <c r="E17" s="8" t="s">
        <v>8</v>
      </c>
      <c r="K17" s="11">
        <v>18939054.719999995</v>
      </c>
      <c r="L17" s="11"/>
      <c r="M17" s="19">
        <f t="shared" si="0"/>
        <v>0.58674435235318678</v>
      </c>
      <c r="N17" s="11"/>
      <c r="O17" s="11">
        <v>11935794.630000001</v>
      </c>
    </row>
    <row r="18" spans="1:15" ht="6" customHeight="1" x14ac:dyDescent="0.2">
      <c r="K18" s="11"/>
      <c r="L18" s="11"/>
      <c r="M18" s="19"/>
      <c r="N18" s="11"/>
      <c r="O18" s="11"/>
    </row>
    <row r="19" spans="1:15" ht="12" x14ac:dyDescent="0.25">
      <c r="B19" s="3"/>
      <c r="C19" s="3"/>
      <c r="D19" s="3" t="s">
        <v>9</v>
      </c>
      <c r="E19" s="3"/>
      <c r="F19" s="3"/>
      <c r="G19" s="3"/>
      <c r="H19" s="3"/>
      <c r="I19" s="3"/>
      <c r="J19" s="3"/>
      <c r="K19" s="4">
        <f>SUM(K20:K23)</f>
        <v>39312124.620000005</v>
      </c>
      <c r="L19" s="4"/>
      <c r="M19" s="20">
        <f t="shared" si="0"/>
        <v>0.23751008439086907</v>
      </c>
      <c r="N19" s="11"/>
      <c r="O19" s="4">
        <f>SUM(O20:O23)</f>
        <v>31767114.559999999</v>
      </c>
    </row>
    <row r="20" spans="1:15" x14ac:dyDescent="0.2">
      <c r="E20" s="8" t="s">
        <v>10</v>
      </c>
      <c r="K20" s="11">
        <v>38532452.810000002</v>
      </c>
      <c r="L20" s="11"/>
      <c r="M20" s="19">
        <f t="shared" si="0"/>
        <v>0.22472190744410647</v>
      </c>
      <c r="N20" s="11"/>
      <c r="O20" s="11">
        <v>31462205.890000001</v>
      </c>
    </row>
    <row r="21" spans="1:15" x14ac:dyDescent="0.2">
      <c r="E21" s="12" t="s">
        <v>46</v>
      </c>
      <c r="K21" s="11">
        <v>8019</v>
      </c>
      <c r="L21" s="11"/>
      <c r="M21" s="19" t="str">
        <f t="shared" si="0"/>
        <v/>
      </c>
      <c r="N21" s="11"/>
      <c r="O21" s="11">
        <v>0</v>
      </c>
    </row>
    <row r="22" spans="1:15" x14ac:dyDescent="0.2">
      <c r="E22" s="8" t="s">
        <v>11</v>
      </c>
      <c r="K22" s="11">
        <v>735598.45</v>
      </c>
      <c r="L22" s="11"/>
      <c r="M22" s="19">
        <f t="shared" si="0"/>
        <v>2.5479795549900128</v>
      </c>
      <c r="N22" s="11"/>
      <c r="O22" s="11">
        <v>207328.83</v>
      </c>
    </row>
    <row r="23" spans="1:15" x14ac:dyDescent="0.2">
      <c r="E23" s="8" t="s">
        <v>12</v>
      </c>
      <c r="K23" s="11">
        <v>36054.36</v>
      </c>
      <c r="L23" s="11"/>
      <c r="M23" s="19">
        <f>IF(ISERR((K23/O23)-1),"",(K23/O23)-1)</f>
        <v>-0.63051425376389214</v>
      </c>
      <c r="N23" s="11"/>
      <c r="O23" s="11">
        <v>97579.839999999997</v>
      </c>
    </row>
    <row r="24" spans="1:15" ht="6" customHeight="1" x14ac:dyDescent="0.2">
      <c r="K24" s="11"/>
      <c r="L24" s="11"/>
      <c r="M24" s="19"/>
      <c r="N24" s="11"/>
      <c r="O24" s="11"/>
    </row>
    <row r="25" spans="1:15" ht="12" x14ac:dyDescent="0.25">
      <c r="B25" s="3"/>
      <c r="C25" s="3"/>
      <c r="D25" s="3" t="s">
        <v>13</v>
      </c>
      <c r="E25" s="3"/>
      <c r="F25" s="3"/>
      <c r="G25" s="3"/>
      <c r="H25" s="3"/>
      <c r="I25" s="3"/>
      <c r="J25" s="3"/>
      <c r="K25" s="4">
        <f>K26</f>
        <v>41377.550000000003</v>
      </c>
      <c r="L25" s="4"/>
      <c r="M25" s="20">
        <f t="shared" si="0"/>
        <v>0.48852958528793855</v>
      </c>
      <c r="N25" s="11"/>
      <c r="O25" s="4">
        <f>O26</f>
        <v>27797.600000000002</v>
      </c>
    </row>
    <row r="26" spans="1:15" x14ac:dyDescent="0.2">
      <c r="E26" s="8" t="s">
        <v>14</v>
      </c>
      <c r="K26" s="11">
        <v>41377.550000000003</v>
      </c>
      <c r="L26" s="11"/>
      <c r="M26" s="19">
        <f t="shared" si="0"/>
        <v>0.48852958528793855</v>
      </c>
      <c r="N26" s="11"/>
      <c r="O26" s="11">
        <v>27797.600000000002</v>
      </c>
    </row>
    <row r="27" spans="1:15" ht="6" customHeight="1" x14ac:dyDescent="0.2">
      <c r="K27" s="11"/>
      <c r="L27" s="11"/>
      <c r="M27" s="19"/>
      <c r="N27" s="11"/>
      <c r="O27" s="11"/>
    </row>
    <row r="28" spans="1:15" ht="12" x14ac:dyDescent="0.25">
      <c r="B28" s="3"/>
      <c r="C28" s="3" t="s">
        <v>15</v>
      </c>
      <c r="D28" s="3"/>
      <c r="E28" s="3"/>
      <c r="K28" s="4">
        <f>K30+K35</f>
        <v>121069194.72</v>
      </c>
      <c r="L28" s="4"/>
      <c r="M28" s="20">
        <f t="shared" si="0"/>
        <v>2.6497579130016602E-2</v>
      </c>
      <c r="N28" s="11"/>
      <c r="O28" s="4">
        <f>O30+O35</f>
        <v>117943965.17</v>
      </c>
    </row>
    <row r="29" spans="1:15" ht="6" customHeight="1" x14ac:dyDescent="0.2">
      <c r="K29" s="11"/>
      <c r="L29" s="11"/>
      <c r="M29" s="19"/>
      <c r="N29" s="11"/>
      <c r="O29" s="11"/>
    </row>
    <row r="30" spans="1:15" ht="12" x14ac:dyDescent="0.25">
      <c r="A30" s="3"/>
      <c r="B30" s="3"/>
      <c r="C30" s="3"/>
      <c r="D30" s="3" t="s">
        <v>16</v>
      </c>
      <c r="E30" s="3"/>
      <c r="F30" s="3"/>
      <c r="G30" s="3"/>
      <c r="H30" s="3"/>
      <c r="K30" s="4">
        <f>SUM(K31:K33)</f>
        <v>14270313.989999998</v>
      </c>
      <c r="L30" s="4"/>
      <c r="M30" s="20">
        <f t="shared" si="0"/>
        <v>-4.4047492824598744E-2</v>
      </c>
      <c r="N30" s="11"/>
      <c r="O30" s="4">
        <f>SUM(O31:O33)</f>
        <v>14927848.279999997</v>
      </c>
    </row>
    <row r="31" spans="1:15" x14ac:dyDescent="0.2">
      <c r="E31" s="8" t="s">
        <v>17</v>
      </c>
      <c r="K31" s="11">
        <v>13037176.929999998</v>
      </c>
      <c r="L31" s="11"/>
      <c r="M31" s="19">
        <f t="shared" si="0"/>
        <v>-0.1254450452127539</v>
      </c>
      <c r="N31" s="11"/>
      <c r="O31" s="11">
        <v>14907212.929999998</v>
      </c>
    </row>
    <row r="32" spans="1:15" x14ac:dyDescent="0.2">
      <c r="E32" s="8" t="s">
        <v>18</v>
      </c>
      <c r="K32" s="11">
        <v>48829.32</v>
      </c>
      <c r="L32" s="11"/>
      <c r="M32" s="19">
        <f t="shared" si="0"/>
        <v>1.3662947320980745</v>
      </c>
      <c r="N32" s="11"/>
      <c r="O32" s="11">
        <v>20635.349999999999</v>
      </c>
    </row>
    <row r="33" spans="2:17" x14ac:dyDescent="0.2">
      <c r="E33" s="8" t="s">
        <v>45</v>
      </c>
      <c r="K33" s="11">
        <v>1184307.74</v>
      </c>
      <c r="L33" s="11"/>
      <c r="M33" s="19" t="str">
        <f t="shared" si="0"/>
        <v/>
      </c>
      <c r="N33" s="11"/>
      <c r="O33" s="11">
        <v>0</v>
      </c>
    </row>
    <row r="34" spans="2:17" ht="6" customHeight="1" x14ac:dyDescent="0.2">
      <c r="K34" s="11"/>
      <c r="L34" s="11"/>
      <c r="M34" s="19"/>
      <c r="N34" s="11"/>
      <c r="O34" s="11"/>
    </row>
    <row r="35" spans="2:17" ht="12" x14ac:dyDescent="0.25">
      <c r="B35" s="3"/>
      <c r="C35" s="3"/>
      <c r="D35" s="3" t="s">
        <v>19</v>
      </c>
      <c r="E35" s="3"/>
      <c r="F35" s="3"/>
      <c r="G35" s="3"/>
      <c r="H35" s="3"/>
      <c r="I35" s="3"/>
      <c r="J35" s="3"/>
      <c r="K35" s="4">
        <f>SUM(K36:K37)</f>
        <v>106798880.73</v>
      </c>
      <c r="L35" s="4"/>
      <c r="M35" s="20">
        <f t="shared" si="0"/>
        <v>3.6720116756480126E-2</v>
      </c>
      <c r="N35" s="11"/>
      <c r="O35" s="4">
        <f>SUM(O36:O37)</f>
        <v>103016116.89</v>
      </c>
    </row>
    <row r="36" spans="2:17" x14ac:dyDescent="0.2">
      <c r="E36" s="8" t="s">
        <v>20</v>
      </c>
      <c r="K36" s="11">
        <v>8466697.1899999995</v>
      </c>
      <c r="L36" s="11"/>
      <c r="M36" s="19">
        <f t="shared" si="0"/>
        <v>4.0974116870250876E-2</v>
      </c>
      <c r="N36" s="11"/>
      <c r="O36" s="11">
        <v>8133436.7999999998</v>
      </c>
    </row>
    <row r="37" spans="2:17" x14ac:dyDescent="0.2">
      <c r="E37" s="8" t="s">
        <v>21</v>
      </c>
      <c r="K37" s="11">
        <v>98332183.540000007</v>
      </c>
      <c r="L37" s="11"/>
      <c r="M37" s="19">
        <f t="shared" si="0"/>
        <v>3.6355459676391977E-2</v>
      </c>
      <c r="N37" s="11"/>
      <c r="O37" s="11">
        <v>94882680.090000004</v>
      </c>
    </row>
    <row r="38" spans="2:17" x14ac:dyDescent="0.2">
      <c r="K38" s="11"/>
      <c r="L38" s="11"/>
      <c r="M38" s="19"/>
      <c r="N38" s="11"/>
      <c r="O38" s="11"/>
    </row>
    <row r="39" spans="2:17" x14ac:dyDescent="0.2">
      <c r="K39" s="11"/>
      <c r="L39" s="11"/>
      <c r="M39" s="19"/>
      <c r="N39" s="11"/>
      <c r="O39" s="11"/>
    </row>
    <row r="40" spans="2:17" ht="6" customHeight="1" x14ac:dyDescent="0.2">
      <c r="K40" s="11"/>
      <c r="L40" s="11"/>
      <c r="M40" s="19"/>
      <c r="N40" s="11"/>
      <c r="O40" s="11"/>
    </row>
    <row r="41" spans="2:17" s="3" customFormat="1" ht="12.6" thickBot="1" x14ac:dyDescent="0.3">
      <c r="B41" s="2" t="s">
        <v>22</v>
      </c>
      <c r="C41" s="2"/>
      <c r="D41" s="2"/>
      <c r="E41" s="2"/>
      <c r="F41" s="2"/>
      <c r="K41" s="5">
        <f>K43+K56+K63</f>
        <v>180023175.49000001</v>
      </c>
      <c r="L41" s="14"/>
      <c r="M41" s="21">
        <f t="shared" ref="M41" si="1">IF(ISERR((K41/O41)-1),"",(K41/O41)-1)</f>
        <v>0.11018363811218701</v>
      </c>
      <c r="N41" s="4"/>
      <c r="O41" s="5">
        <f>O43+O56+O63</f>
        <v>162156213.90000001</v>
      </c>
      <c r="Q41" s="4"/>
    </row>
    <row r="42" spans="2:17" ht="6" customHeight="1" thickTop="1" x14ac:dyDescent="0.2">
      <c r="K42" s="11"/>
      <c r="L42" s="11"/>
      <c r="M42" s="19"/>
      <c r="N42" s="11"/>
      <c r="O42" s="11"/>
    </row>
    <row r="43" spans="2:17" s="3" customFormat="1" ht="12" x14ac:dyDescent="0.25">
      <c r="C43" s="3" t="s">
        <v>2</v>
      </c>
      <c r="K43" s="4">
        <f>K45</f>
        <v>45566101.57</v>
      </c>
      <c r="L43" s="4"/>
      <c r="M43" s="20">
        <f t="shared" ref="M43" si="2">IF(ISERR((K43/O43)-1),"",(K43/O43)-1)</f>
        <v>0.20243869535236381</v>
      </c>
      <c r="N43" s="4"/>
      <c r="O43" s="4">
        <f>O45</f>
        <v>37894739.869999997</v>
      </c>
    </row>
    <row r="44" spans="2:17" ht="6" customHeight="1" x14ac:dyDescent="0.2">
      <c r="K44" s="11"/>
      <c r="L44" s="11"/>
      <c r="M44" s="19"/>
      <c r="N44" s="11"/>
      <c r="O44" s="11"/>
    </row>
    <row r="45" spans="2:17" s="3" customFormat="1" ht="12" x14ac:dyDescent="0.25">
      <c r="D45" s="3" t="s">
        <v>23</v>
      </c>
      <c r="K45" s="4">
        <f>SUM(K46:K54)</f>
        <v>45566101.57</v>
      </c>
      <c r="L45" s="4"/>
      <c r="M45" s="20">
        <f t="shared" ref="M45:M54" si="3">IF(ISERR((K45/O45)-1),"",(K45/O45)-1)</f>
        <v>0.20243869535236381</v>
      </c>
      <c r="N45" s="4"/>
      <c r="O45" s="4">
        <f>SUM(O46:O54)</f>
        <v>37894739.869999997</v>
      </c>
    </row>
    <row r="46" spans="2:17" x14ac:dyDescent="0.2">
      <c r="E46" s="8" t="s">
        <v>24</v>
      </c>
      <c r="K46" s="11">
        <v>405680.22</v>
      </c>
      <c r="L46" s="11"/>
      <c r="M46" s="19">
        <f t="shared" si="3"/>
        <v>-0.24151225412870603</v>
      </c>
      <c r="N46" s="11"/>
      <c r="O46" s="11">
        <v>534854.02</v>
      </c>
    </row>
    <row r="47" spans="2:17" x14ac:dyDescent="0.2">
      <c r="E47" s="8" t="s">
        <v>25</v>
      </c>
      <c r="K47" s="11">
        <v>908230.66999999993</v>
      </c>
      <c r="L47" s="11"/>
      <c r="M47" s="19">
        <f t="shared" si="3"/>
        <v>8.2788575466503644E-2</v>
      </c>
      <c r="N47" s="11"/>
      <c r="O47" s="11">
        <v>838788.55999999994</v>
      </c>
    </row>
    <row r="48" spans="2:17" x14ac:dyDescent="0.2">
      <c r="E48" s="8" t="s">
        <v>26</v>
      </c>
      <c r="K48" s="11">
        <v>629616.97</v>
      </c>
      <c r="L48" s="11"/>
      <c r="M48" s="19">
        <f t="shared" si="3"/>
        <v>-6.6685827552678489E-2</v>
      </c>
      <c r="N48" s="11"/>
      <c r="O48" s="11">
        <v>674603.4600000002</v>
      </c>
    </row>
    <row r="49" spans="2:16" x14ac:dyDescent="0.2">
      <c r="E49" s="8" t="s">
        <v>27</v>
      </c>
      <c r="K49" s="11">
        <v>120172.87999999999</v>
      </c>
      <c r="L49" s="11"/>
      <c r="M49" s="19">
        <f t="shared" si="3"/>
        <v>0.14883033290616887</v>
      </c>
      <c r="N49" s="11"/>
      <c r="O49" s="11">
        <v>104604.55</v>
      </c>
    </row>
    <row r="50" spans="2:16" x14ac:dyDescent="0.2">
      <c r="E50" s="8" t="s">
        <v>28</v>
      </c>
      <c r="K50" s="11">
        <v>3242506.02</v>
      </c>
      <c r="L50" s="11"/>
      <c r="M50" s="19">
        <f t="shared" si="3"/>
        <v>-4.8084186156821751E-2</v>
      </c>
      <c r="N50" s="11"/>
      <c r="O50" s="11">
        <v>3406294.94</v>
      </c>
    </row>
    <row r="51" spans="2:16" x14ac:dyDescent="0.2">
      <c r="E51" s="8" t="s">
        <v>29</v>
      </c>
      <c r="K51" s="11">
        <v>0</v>
      </c>
      <c r="L51" s="11"/>
      <c r="M51" s="19">
        <f t="shared" si="3"/>
        <v>-1</v>
      </c>
      <c r="N51" s="11"/>
      <c r="O51" s="11">
        <v>933.88</v>
      </c>
    </row>
    <row r="52" spans="2:16" x14ac:dyDescent="0.2">
      <c r="E52" s="8" t="s">
        <v>42</v>
      </c>
      <c r="K52" s="11">
        <v>852298.89</v>
      </c>
      <c r="L52" s="11"/>
      <c r="M52" s="19">
        <f t="shared" si="3"/>
        <v>0.17369964946917871</v>
      </c>
      <c r="N52" s="11"/>
      <c r="O52" s="11">
        <v>726164.39</v>
      </c>
    </row>
    <row r="53" spans="2:16" x14ac:dyDescent="0.2">
      <c r="E53" s="8" t="s">
        <v>10</v>
      </c>
      <c r="K53" s="11">
        <v>39399576.920000002</v>
      </c>
      <c r="L53" s="11"/>
      <c r="M53" s="19">
        <f t="shared" si="3"/>
        <v>0.24648692024909757</v>
      </c>
      <c r="N53" s="11"/>
      <c r="O53" s="11">
        <v>31608496.07</v>
      </c>
    </row>
    <row r="54" spans="2:16" x14ac:dyDescent="0.2">
      <c r="E54" s="12" t="s">
        <v>46</v>
      </c>
      <c r="K54" s="11">
        <v>8019</v>
      </c>
      <c r="L54" s="11"/>
      <c r="M54" s="19" t="str">
        <f t="shared" si="3"/>
        <v/>
      </c>
      <c r="N54" s="11"/>
      <c r="O54" s="11">
        <v>0</v>
      </c>
    </row>
    <row r="55" spans="2:16" ht="6" customHeight="1" x14ac:dyDescent="0.2">
      <c r="K55" s="11"/>
      <c r="L55" s="11"/>
      <c r="M55" s="19"/>
      <c r="N55" s="11"/>
      <c r="O55" s="11"/>
    </row>
    <row r="56" spans="2:16" ht="12" x14ac:dyDescent="0.25">
      <c r="B56" s="3"/>
      <c r="C56" s="3" t="s">
        <v>15</v>
      </c>
      <c r="D56" s="3"/>
      <c r="E56" s="3"/>
      <c r="K56" s="4">
        <f>K58</f>
        <v>15179734.399999999</v>
      </c>
      <c r="L56" s="4"/>
      <c r="M56" s="20">
        <f t="shared" ref="M56" si="4">IF(ISERR((K56/O56)-1),"",(K56/O56)-1)</f>
        <v>-2.5653502998054911E-2</v>
      </c>
      <c r="N56" s="11"/>
      <c r="O56" s="4">
        <f>O58</f>
        <v>15579400.599999998</v>
      </c>
    </row>
    <row r="57" spans="2:16" ht="6" customHeight="1" x14ac:dyDescent="0.2">
      <c r="K57" s="11"/>
      <c r="L57" s="11"/>
      <c r="M57" s="19"/>
      <c r="N57" s="11"/>
      <c r="O57" s="11"/>
    </row>
    <row r="58" spans="2:16" ht="12" x14ac:dyDescent="0.25">
      <c r="B58" s="3"/>
      <c r="C58" s="3"/>
      <c r="D58" s="3" t="s">
        <v>30</v>
      </c>
      <c r="E58" s="3"/>
      <c r="F58" s="3"/>
      <c r="G58" s="3"/>
      <c r="H58" s="3"/>
      <c r="I58" s="3"/>
      <c r="J58" s="3"/>
      <c r="K58" s="4">
        <f>SUM(K59:K61)</f>
        <v>15179734.399999999</v>
      </c>
      <c r="L58" s="4"/>
      <c r="M58" s="20">
        <f t="shared" ref="M58:M61" si="5">IF(ISERR((K58/O58)-1),"",(K58/O58)-1)</f>
        <v>-2.5653502998054911E-2</v>
      </c>
      <c r="N58" s="4"/>
      <c r="O58" s="4">
        <f>SUM(O59:O61)</f>
        <v>15579400.599999998</v>
      </c>
      <c r="P58" s="3"/>
    </row>
    <row r="59" spans="2:16" x14ac:dyDescent="0.2">
      <c r="E59" s="8" t="s">
        <v>31</v>
      </c>
      <c r="K59" s="11">
        <v>13037176.929999998</v>
      </c>
      <c r="L59" s="11"/>
      <c r="M59" s="19">
        <f t="shared" si="5"/>
        <v>-0.1254450452127539</v>
      </c>
      <c r="N59" s="11"/>
      <c r="O59" s="11">
        <v>14907212.929999998</v>
      </c>
    </row>
    <row r="60" spans="2:16" x14ac:dyDescent="0.2">
      <c r="E60" s="8" t="s">
        <v>32</v>
      </c>
      <c r="K60" s="11">
        <v>958249.73</v>
      </c>
      <c r="L60" s="11"/>
      <c r="M60" s="19">
        <f t="shared" si="5"/>
        <v>0.42556874034895631</v>
      </c>
      <c r="N60" s="11"/>
      <c r="O60" s="11">
        <v>672187.67</v>
      </c>
    </row>
    <row r="61" spans="2:16" x14ac:dyDescent="0.2">
      <c r="E61" s="8" t="s">
        <v>45</v>
      </c>
      <c r="K61" s="11">
        <v>1184307.74</v>
      </c>
      <c r="L61" s="11"/>
      <c r="M61" s="19" t="str">
        <f t="shared" si="5"/>
        <v/>
      </c>
      <c r="N61" s="11"/>
      <c r="O61" s="11">
        <v>0</v>
      </c>
    </row>
    <row r="62" spans="2:16" ht="6" customHeight="1" x14ac:dyDescent="0.2">
      <c r="K62" s="11"/>
      <c r="L62" s="11"/>
      <c r="M62" s="19"/>
      <c r="N62" s="11"/>
      <c r="O62" s="11"/>
    </row>
    <row r="63" spans="2:16" ht="12" x14ac:dyDescent="0.25">
      <c r="B63" s="3"/>
      <c r="C63" s="3" t="s">
        <v>33</v>
      </c>
      <c r="D63" s="3"/>
      <c r="E63" s="3"/>
      <c r="F63" s="3"/>
      <c r="G63" s="3"/>
      <c r="H63" s="3"/>
      <c r="I63" s="3"/>
      <c r="J63" s="3"/>
      <c r="K63" s="4">
        <f>K65</f>
        <v>119277339.52</v>
      </c>
      <c r="L63" s="4"/>
      <c r="M63" s="20">
        <f t="shared" ref="M63" si="6">IF(ISERR((K63/O63)-1),"",(K63/O63)-1)</f>
        <v>9.7488626740491746E-2</v>
      </c>
      <c r="N63" s="11"/>
      <c r="O63" s="4">
        <f>O65</f>
        <v>108682073.43000001</v>
      </c>
    </row>
    <row r="64" spans="2:16" ht="6" customHeight="1" x14ac:dyDescent="0.2">
      <c r="K64" s="11"/>
      <c r="L64" s="11"/>
      <c r="M64" s="19"/>
      <c r="N64" s="11"/>
      <c r="O64" s="11"/>
    </row>
    <row r="65" spans="2:15" ht="12" x14ac:dyDescent="0.25">
      <c r="B65" s="3"/>
      <c r="C65" s="3"/>
      <c r="D65" s="3" t="s">
        <v>34</v>
      </c>
      <c r="E65" s="3"/>
      <c r="F65" s="3"/>
      <c r="G65" s="3"/>
      <c r="H65" s="3"/>
      <c r="I65" s="3"/>
      <c r="J65" s="3"/>
      <c r="K65" s="4">
        <f>SUM(K66:K68)</f>
        <v>119277339.52</v>
      </c>
      <c r="L65" s="4"/>
      <c r="M65" s="20">
        <f t="shared" ref="M65:M68" si="7">IF(ISERR((K65/O65)-1),"",(K65/O65)-1)</f>
        <v>9.7488626740491746E-2</v>
      </c>
      <c r="N65" s="11"/>
      <c r="O65" s="4">
        <f>SUM(O66:O68)</f>
        <v>108682073.43000001</v>
      </c>
    </row>
    <row r="66" spans="2:15" x14ac:dyDescent="0.2">
      <c r="E66" s="8" t="s">
        <v>35</v>
      </c>
      <c r="K66" s="11">
        <v>54090890.399999999</v>
      </c>
      <c r="L66" s="11"/>
      <c r="M66" s="19">
        <f t="shared" si="7"/>
        <v>0.10524607533747776</v>
      </c>
      <c r="N66" s="11"/>
      <c r="O66" s="11">
        <v>48940133.43</v>
      </c>
    </row>
    <row r="67" spans="2:15" x14ac:dyDescent="0.2">
      <c r="E67" s="8" t="s">
        <v>39</v>
      </c>
      <c r="K67" s="11">
        <v>14390850.730000002</v>
      </c>
      <c r="L67" s="11"/>
      <c r="M67" s="19">
        <f t="shared" si="7"/>
        <v>0.69332346965024794</v>
      </c>
      <c r="N67" s="11"/>
      <c r="O67" s="11">
        <v>8498583.4000000004</v>
      </c>
    </row>
    <row r="68" spans="2:15" x14ac:dyDescent="0.2">
      <c r="E68" s="8" t="s">
        <v>41</v>
      </c>
      <c r="K68" s="11">
        <v>50795598.390000001</v>
      </c>
      <c r="L68" s="11"/>
      <c r="M68" s="19">
        <f t="shared" si="7"/>
        <v>-8.7378782286873236E-3</v>
      </c>
      <c r="N68" s="11"/>
      <c r="O68" s="11">
        <v>51243356.600000001</v>
      </c>
    </row>
    <row r="73" spans="2:15" ht="12" x14ac:dyDescent="0.25">
      <c r="D73" s="22" t="s">
        <v>43</v>
      </c>
      <c r="E73" s="22"/>
      <c r="F73" s="22"/>
      <c r="G73" s="22"/>
      <c r="H73" s="22"/>
      <c r="I73" s="3"/>
      <c r="J73" s="22" t="s">
        <v>36</v>
      </c>
      <c r="K73" s="22"/>
      <c r="L73" s="22"/>
      <c r="M73" s="22"/>
      <c r="N73" s="22"/>
      <c r="O73" s="22"/>
    </row>
    <row r="74" spans="2:15" ht="12" x14ac:dyDescent="0.25">
      <c r="D74" s="22" t="s">
        <v>37</v>
      </c>
      <c r="E74" s="22"/>
      <c r="F74" s="22"/>
      <c r="G74" s="22"/>
      <c r="H74" s="22"/>
      <c r="I74" s="3"/>
      <c r="J74" s="22" t="s">
        <v>38</v>
      </c>
      <c r="K74" s="22"/>
      <c r="L74" s="22"/>
      <c r="M74" s="22"/>
      <c r="N74" s="22"/>
      <c r="O74" s="22"/>
    </row>
    <row r="75" spans="2:15" ht="15" customHeight="1" x14ac:dyDescent="0.25">
      <c r="B75" s="22"/>
      <c r="C75" s="22"/>
      <c r="D75" s="22"/>
      <c r="E75" s="22"/>
      <c r="F75" s="22"/>
      <c r="G75" s="3"/>
      <c r="H75" s="3"/>
      <c r="I75" s="22"/>
      <c r="J75" s="22"/>
      <c r="K75" s="22"/>
      <c r="L75" s="7"/>
      <c r="M75" s="17"/>
      <c r="O75" s="8"/>
    </row>
    <row r="81" spans="2:15" ht="12" x14ac:dyDescent="0.25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</row>
  </sheetData>
  <sheetProtection algorithmName="SHA-512" hashValue="Np+TwgDCn4HyNjvDkBjksyV+bABLXd/xvRm2E/R+flcI63ryNEGLenIFVwfC3DIjDHfUYawVWpYzkgUBXbwk8w==" saltValue="JMpcALcx8TEdBXQ004BnwA==" spinCount="100000" sheet="1" objects="1" scenarios="1"/>
  <dataConsolidate/>
  <mergeCells count="10">
    <mergeCell ref="B81:O81"/>
    <mergeCell ref="B2:O2"/>
    <mergeCell ref="B3:O3"/>
    <mergeCell ref="B4:O4"/>
    <mergeCell ref="D73:H73"/>
    <mergeCell ref="J73:O73"/>
    <mergeCell ref="D74:H74"/>
    <mergeCell ref="J74:O74"/>
    <mergeCell ref="B75:F75"/>
    <mergeCell ref="I75:K75"/>
  </mergeCells>
  <pageMargins left="1.1811023622047245" right="0.51181102362204722" top="0.78740157480314965" bottom="0.78740157480314965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Balanc jan-mar 2020</vt:lpstr>
      <vt:lpstr>'Balanc jan-mar 2020'!Area_de_impressao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oabpr</dc:creator>
  <cp:lastModifiedBy>Rogerio Cesar de Oliveira</cp:lastModifiedBy>
  <cp:lastPrinted>2015-07-06T17:20:50Z</cp:lastPrinted>
  <dcterms:created xsi:type="dcterms:W3CDTF">2015-07-03T13:36:05Z</dcterms:created>
  <dcterms:modified xsi:type="dcterms:W3CDTF">2020-10-06T17:30:58Z</dcterms:modified>
</cp:coreProperties>
</file>