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Orç X Realiz Setembro 2016" sheetId="1" r:id="rId1"/>
  </sheets>
  <externalReferences>
    <externalReference r:id="rId2"/>
  </externalReferences>
  <definedNames>
    <definedName name="_xlnm.Print_Area" localSheetId="0">'Orç X Realiz Setembro 2016'!$A$1:$N$57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M24" i="1" s="1"/>
  <c r="N24" i="1"/>
  <c r="L24" i="1"/>
  <c r="P24" i="1" s="1"/>
  <c r="K24" i="1"/>
  <c r="H23" i="1"/>
  <c r="G23" i="1"/>
  <c r="F23" i="1"/>
  <c r="E23" i="1"/>
  <c r="C23" i="1"/>
  <c r="O22" i="1"/>
  <c r="N22" i="1"/>
  <c r="M22" i="1"/>
  <c r="L22" i="1"/>
  <c r="P22" i="1" s="1"/>
  <c r="K22" i="1"/>
  <c r="G22" i="1"/>
  <c r="E22" i="1" s="1"/>
  <c r="F22" i="1"/>
  <c r="C22" i="1"/>
  <c r="O20" i="1"/>
  <c r="N20" i="1"/>
  <c r="M20" i="1"/>
  <c r="L20" i="1"/>
  <c r="P20" i="1" s="1"/>
  <c r="K20" i="1"/>
  <c r="O19" i="1"/>
  <c r="M19" i="1" s="1"/>
  <c r="N19" i="1"/>
  <c r="N26" i="1" s="1"/>
  <c r="L19" i="1"/>
  <c r="P19" i="1" s="1"/>
  <c r="K19" i="1"/>
  <c r="K26" i="1" s="1"/>
  <c r="G19" i="1"/>
  <c r="F19" i="1"/>
  <c r="E19" i="1"/>
  <c r="D19" i="1"/>
  <c r="H19" i="1" s="1"/>
  <c r="C19" i="1"/>
  <c r="G18" i="1"/>
  <c r="E18" i="1" s="1"/>
  <c r="F18" i="1"/>
  <c r="D18" i="1"/>
  <c r="C18" i="1"/>
  <c r="G17" i="1"/>
  <c r="F17" i="1"/>
  <c r="E17" i="1"/>
  <c r="D17" i="1"/>
  <c r="H17" i="1" s="1"/>
  <c r="C17" i="1"/>
  <c r="G16" i="1"/>
  <c r="E16" i="1" s="1"/>
  <c r="F16" i="1"/>
  <c r="D16" i="1"/>
  <c r="C16" i="1"/>
  <c r="O15" i="1"/>
  <c r="N15" i="1"/>
  <c r="M15" i="1"/>
  <c r="L15" i="1"/>
  <c r="P15" i="1" s="1"/>
  <c r="K15" i="1"/>
  <c r="G13" i="1"/>
  <c r="E13" i="1" s="1"/>
  <c r="F13" i="1"/>
  <c r="D13" i="1"/>
  <c r="C13" i="1"/>
  <c r="O12" i="1"/>
  <c r="N12" i="1"/>
  <c r="M12" i="1"/>
  <c r="L12" i="1"/>
  <c r="P12" i="1" s="1"/>
  <c r="K12" i="1"/>
  <c r="G12" i="1"/>
  <c r="E12" i="1" s="1"/>
  <c r="F12" i="1"/>
  <c r="D12" i="1"/>
  <c r="C12" i="1"/>
  <c r="O11" i="1"/>
  <c r="N11" i="1"/>
  <c r="M11" i="1"/>
  <c r="L11" i="1"/>
  <c r="P11" i="1" s="1"/>
  <c r="K11" i="1"/>
  <c r="G11" i="1"/>
  <c r="E11" i="1" s="1"/>
  <c r="F11" i="1"/>
  <c r="D11" i="1"/>
  <c r="C11" i="1"/>
  <c r="O10" i="1"/>
  <c r="N10" i="1"/>
  <c r="M10" i="1"/>
  <c r="M26" i="1" s="1"/>
  <c r="L10" i="1"/>
  <c r="L26" i="1" s="1"/>
  <c r="K10" i="1"/>
  <c r="G10" i="1"/>
  <c r="E10" i="1" s="1"/>
  <c r="F10" i="1"/>
  <c r="D10" i="1"/>
  <c r="C10" i="1"/>
  <c r="G9" i="1"/>
  <c r="G26" i="1" s="1"/>
  <c r="F9" i="1"/>
  <c r="F26" i="1" s="1"/>
  <c r="E9" i="1"/>
  <c r="D9" i="1"/>
  <c r="D26" i="1" s="1"/>
  <c r="C9" i="1"/>
  <c r="C26" i="1" s="1"/>
  <c r="P6" i="1"/>
  <c r="O6" i="1"/>
  <c r="L6" i="1"/>
  <c r="K6" i="1"/>
  <c r="E26" i="1" l="1"/>
  <c r="H9" i="1"/>
  <c r="P10" i="1"/>
  <c r="P26" i="1" s="1"/>
  <c r="H22" i="1"/>
  <c r="O26" i="1"/>
  <c r="H10" i="1"/>
  <c r="H11" i="1"/>
  <c r="H12" i="1"/>
  <c r="H13" i="1"/>
  <c r="H16" i="1"/>
  <c r="H18" i="1"/>
  <c r="H26" i="1" l="1"/>
</calcChain>
</file>

<file path=xl/sharedStrings.xml><?xml version="1.0" encoding="utf-8"?>
<sst xmlns="http://schemas.openxmlformats.org/spreadsheetml/2006/main" count="81" uniqueCount="77">
  <si>
    <t>ORDEM DOS ADVOGADOS DO BRASIL - SEÇÃO DO PARANÁ</t>
  </si>
  <si>
    <t>CNPJ 77.538.510/0001-41</t>
  </si>
  <si>
    <t>DEMONSTRATIVO SINTÉTICO DA RECEITA E DESPESA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</si>
  <si>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</si>
  <si>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</si>
  <si>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</si>
  <si>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</si>
  <si>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</si>
  <si>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</si>
  <si>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</si>
  <si>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</si>
  <si>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</si>
  <si>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</si>
  <si>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</si>
  <si>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</si>
  <si>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</si>
  <si>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</si>
  <si>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</si>
  <si>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</si>
  <si>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</si>
  <si>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</si>
  <si>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</si>
  <si>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</si>
  <si>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</si>
  <si>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</si>
  <si>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</si>
  <si>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</si>
  <si>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</si>
  <si>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</si>
  <si>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</si>
  <si>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</si>
  <si>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</si>
  <si>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</si>
  <si>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</si>
  <si>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</si>
  <si>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</si>
  <si>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</si>
  <si>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</si>
  <si>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</si>
  <si>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</si>
  <si>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</si>
  <si>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</si>
  <si>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</si>
  <si>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</si>
  <si>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</si>
  <si>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</si>
  <si>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</si>
  <si>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</si>
  <si>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</si>
  <si>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</si>
  <si>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</si>
  <si>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</si>
  <si>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</si>
  <si>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</si>
  <si>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</si>
  <si>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</si>
  <si>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</si>
  <si>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</si>
  <si>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Presidente</t>
  </si>
  <si>
    <t>Vice-Presidente</t>
  </si>
  <si>
    <t>Diretor Tesoureiro</t>
  </si>
  <si>
    <t>Provisão obras subseções*</t>
  </si>
  <si>
    <t>Provisão p/pgto.despesas janeiro</t>
  </si>
  <si>
    <t>ORÇADO 2016</t>
  </si>
  <si>
    <t>Secretária-Geral</t>
  </si>
  <si>
    <t>EXERCÍCIO DE 2016</t>
  </si>
  <si>
    <t>COD</t>
  </si>
  <si>
    <t>ORÇADO até setembro 2016</t>
  </si>
  <si>
    <t>Realizado até setembro 2016 Seccional</t>
  </si>
  <si>
    <t>Realizado até setembro 2016 Subseções</t>
  </si>
  <si>
    <t>REALIZADO até setembro 2016 TOTAL</t>
  </si>
  <si>
    <t>José Augusto Araújo de Noronha</t>
  </si>
  <si>
    <t>Airton Martins Molina</t>
  </si>
  <si>
    <t>Marilena Indira Winter</t>
  </si>
  <si>
    <t>Alexandre Hellender de Quadros</t>
  </si>
  <si>
    <t>Secretária-Geral Adjunta</t>
  </si>
  <si>
    <t>Fabiano Augusto Piazza Baracat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</si>
</sst>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7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2" borderId="0" xfId="1" applyFont="1" applyFill="1"/>
    <xf numFmtId="166" fontId="3" fillId="2" borderId="0" xfId="1" applyNumberFormat="1" applyFont="1" applyFill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/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2" fillId="2" borderId="9" xfId="1" applyFont="1" applyFill="1" applyBorder="1"/>
    <xf numFmtId="165" fontId="2" fillId="2" borderId="9" xfId="1" applyNumberFormat="1" applyFont="1" applyFill="1" applyBorder="1"/>
    <xf numFmtId="49" fontId="2" fillId="2" borderId="9" xfId="1" applyNumberFormat="1" applyFont="1" applyFill="1" applyBorder="1"/>
    <xf numFmtId="164" fontId="2" fillId="2" borderId="15" xfId="1" applyNumberFormat="1" applyFont="1" applyFill="1" applyBorder="1"/>
    <xf numFmtId="0" fontId="2" fillId="2" borderId="4" xfId="1" applyFont="1" applyFill="1" applyBorder="1"/>
    <xf numFmtId="0" fontId="2" fillId="2" borderId="16" xfId="1" applyFont="1" applyFill="1" applyBorder="1"/>
    <xf numFmtId="165" fontId="2" fillId="2" borderId="5" xfId="1" applyNumberFormat="1" applyFont="1" applyFill="1" applyBorder="1"/>
    <xf numFmtId="165" fontId="2" fillId="2" borderId="5" xfId="0" applyNumberFormat="1" applyFont="1" applyFill="1" applyBorder="1"/>
    <xf numFmtId="49" fontId="2" fillId="2" borderId="16" xfId="1" applyNumberFormat="1" applyFont="1" applyFill="1" applyBorder="1"/>
    <xf numFmtId="164" fontId="2" fillId="2" borderId="0" xfId="1" applyNumberFormat="1" applyFont="1" applyFill="1" applyBorder="1"/>
    <xf numFmtId="165" fontId="2" fillId="2" borderId="16" xfId="1" applyNumberFormat="1" applyFont="1" applyFill="1" applyBorder="1"/>
    <xf numFmtId="4" fontId="2" fillId="2" borderId="16" xfId="1" applyNumberFormat="1" applyFont="1" applyFill="1" applyBorder="1"/>
    <xf numFmtId="165" fontId="2" fillId="2" borderId="16" xfId="0" applyNumberFormat="1" applyFont="1" applyFill="1" applyBorder="1"/>
    <xf numFmtId="0" fontId="3" fillId="2" borderId="16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4" fontId="2" fillId="2" borderId="5" xfId="1" applyNumberFormat="1" applyFont="1" applyFill="1" applyBorder="1"/>
    <xf numFmtId="0" fontId="2" fillId="2" borderId="6" xfId="1" applyFont="1" applyFill="1" applyBorder="1"/>
    <xf numFmtId="0" fontId="2" fillId="2" borderId="13" xfId="1" applyFont="1" applyFill="1" applyBorder="1"/>
    <xf numFmtId="49" fontId="2" fillId="2" borderId="13" xfId="1" applyNumberFormat="1" applyFont="1" applyFill="1" applyBorder="1"/>
    <xf numFmtId="165" fontId="2" fillId="2" borderId="13" xfId="1" applyNumberFormat="1" applyFont="1" applyFill="1" applyBorder="1"/>
    <xf numFmtId="0" fontId="2" fillId="2" borderId="14" xfId="1" applyFont="1" applyFill="1" applyBorder="1"/>
    <xf numFmtId="0" fontId="2" fillId="2" borderId="19" xfId="1" applyFont="1" applyFill="1" applyBorder="1"/>
    <xf numFmtId="165" fontId="2" fillId="2" borderId="11" xfId="1" applyNumberFormat="1" applyFont="1" applyFill="1" applyBorder="1"/>
    <xf numFmtId="0" fontId="2" fillId="2" borderId="11" xfId="1" applyFont="1" applyFill="1" applyBorder="1"/>
    <xf numFmtId="164" fontId="2" fillId="2" borderId="20" xfId="1" applyNumberFormat="1" applyFont="1" applyFill="1" applyBorder="1"/>
    <xf numFmtId="165" fontId="2" fillId="2" borderId="12" xfId="1" applyNumberFormat="1" applyFont="1" applyFill="1" applyBorder="1"/>
    <xf numFmtId="43" fontId="3" fillId="2" borderId="0" xfId="1" applyNumberFormat="1" applyFont="1" applyFill="1"/>
    <xf numFmtId="165" fontId="3" fillId="2" borderId="0" xfId="1" applyNumberFormat="1" applyFont="1" applyFill="1"/>
    <xf numFmtId="166" fontId="5" fillId="2" borderId="0" xfId="1" applyNumberFormat="1" applyFont="1" applyFill="1"/>
    <xf numFmtId="0" fontId="6" fillId="2" borderId="0" xfId="1" applyFont="1" applyFill="1" applyAlignment="1">
      <alignment horizontal="center"/>
    </xf>
    <xf numFmtId="166" fontId="6" fillId="2" borderId="0" xfId="1" applyNumberFormat="1" applyFont="1" applyFill="1" applyAlignment="1">
      <alignment horizontal="center"/>
    </xf>
    <xf numFmtId="166" fontId="6" fillId="2" borderId="0" xfId="1" applyNumberFormat="1" applyFont="1" applyFill="1"/>
    <xf numFmtId="166" fontId="6" fillId="2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266700</xdr:colOff>
      <xdr:row>0</xdr:row>
      <xdr:rowOff>85725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779145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29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2305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31</xdr:row>
      <xdr:rowOff>152400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666750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30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230505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32</xdr:row>
      <xdr:rowOff>152400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66675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31</xdr:row>
      <xdr:rowOff>152400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666750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30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230505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32</xdr:row>
      <xdr:rowOff>152400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66675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31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23050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33</xdr:row>
      <xdr:rowOff>152400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66675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32</xdr:row>
      <xdr:rowOff>152400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666750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638175</xdr:colOff>
      <xdr:row>28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381000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29</xdr:row>
      <xdr:rowOff>152400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66675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6/Or&#231;amento%202016%20OABPR/Or&#231;amento%202016%203&#186;%20Trim%202016%20Separ%20Subse&#231;&#245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ão 1 Anuidades"/>
      <sheetName val="Premissas Orç"/>
      <sheetName val="Resultados Ant e Atual"/>
      <sheetName val="Receitas"/>
      <sheetName val="Despesas"/>
      <sheetName val="Receitas X Despesas"/>
    </sheetNames>
    <sheetDataSet>
      <sheetData sheetId="0" refreshError="1"/>
      <sheetData sheetId="1" refreshError="1"/>
      <sheetData sheetId="2" refreshError="1"/>
      <sheetData sheetId="3">
        <row r="61">
          <cell r="C61">
            <v>30046204</v>
          </cell>
          <cell r="D61">
            <v>22459472</v>
          </cell>
          <cell r="F61">
            <v>0</v>
          </cell>
          <cell r="G61">
            <v>19686404.559999999</v>
          </cell>
        </row>
        <row r="65">
          <cell r="C65">
            <v>598400</v>
          </cell>
        </row>
        <row r="67">
          <cell r="C67">
            <v>97140</v>
          </cell>
        </row>
        <row r="69">
          <cell r="C69">
            <v>1302400</v>
          </cell>
        </row>
        <row r="73">
          <cell r="C73">
            <v>56100</v>
          </cell>
        </row>
        <row r="75">
          <cell r="C75">
            <v>60720</v>
          </cell>
          <cell r="D75">
            <v>2464840</v>
          </cell>
          <cell r="G75">
            <v>4017444.3899999997</v>
          </cell>
        </row>
        <row r="77">
          <cell r="C77">
            <v>924000</v>
          </cell>
          <cell r="D77">
            <v>3496960</v>
          </cell>
          <cell r="G77">
            <v>5566084.8599999994</v>
          </cell>
        </row>
        <row r="80">
          <cell r="C80">
            <v>9450</v>
          </cell>
        </row>
        <row r="82">
          <cell r="C82">
            <v>2040</v>
          </cell>
          <cell r="D82">
            <v>11490</v>
          </cell>
          <cell r="G82">
            <v>7555.53</v>
          </cell>
        </row>
        <row r="84">
          <cell r="C84">
            <v>22200</v>
          </cell>
          <cell r="D84">
            <v>22200</v>
          </cell>
          <cell r="G84">
            <v>18276.190000000002</v>
          </cell>
        </row>
        <row r="89">
          <cell r="C89">
            <v>3000000</v>
          </cell>
          <cell r="D89">
            <v>2250000</v>
          </cell>
          <cell r="G89">
            <v>4351991.53</v>
          </cell>
        </row>
        <row r="90">
          <cell r="C90">
            <v>2500</v>
          </cell>
          <cell r="D90">
            <v>1875</v>
          </cell>
          <cell r="G90">
            <v>2324.96</v>
          </cell>
        </row>
        <row r="91">
          <cell r="C91">
            <v>0</v>
          </cell>
          <cell r="D91">
            <v>0</v>
          </cell>
          <cell r="G91">
            <v>0</v>
          </cell>
        </row>
        <row r="95">
          <cell r="C95">
            <v>30000</v>
          </cell>
          <cell r="D95">
            <v>22500</v>
          </cell>
          <cell r="G95">
            <v>10446.15</v>
          </cell>
        </row>
        <row r="98">
          <cell r="C98">
            <v>10000</v>
          </cell>
          <cell r="D98">
            <v>7500</v>
          </cell>
          <cell r="G98">
            <v>154196.23999999996</v>
          </cell>
        </row>
        <row r="111">
          <cell r="C111">
            <v>910000</v>
          </cell>
          <cell r="D111">
            <v>682500</v>
          </cell>
          <cell r="G111">
            <v>924622.01</v>
          </cell>
        </row>
        <row r="112">
          <cell r="C112">
            <v>80000</v>
          </cell>
          <cell r="D112">
            <v>60000</v>
          </cell>
          <cell r="G112">
            <v>80380.31</v>
          </cell>
        </row>
        <row r="113">
          <cell r="C113">
            <v>35000</v>
          </cell>
          <cell r="D113">
            <v>26250</v>
          </cell>
          <cell r="G113">
            <v>38896.770000000004</v>
          </cell>
        </row>
        <row r="114">
          <cell r="C114">
            <v>13000</v>
          </cell>
          <cell r="D114">
            <v>9750</v>
          </cell>
          <cell r="G114">
            <v>10165.310000000001</v>
          </cell>
        </row>
        <row r="115">
          <cell r="C115">
            <v>90000</v>
          </cell>
          <cell r="D115">
            <v>67500</v>
          </cell>
          <cell r="G115">
            <v>82477.81</v>
          </cell>
        </row>
        <row r="116">
          <cell r="C116">
            <v>88000</v>
          </cell>
          <cell r="D116">
            <v>66000</v>
          </cell>
          <cell r="G116">
            <v>286455.31</v>
          </cell>
        </row>
        <row r="117">
          <cell r="C117">
            <v>115000</v>
          </cell>
          <cell r="D117">
            <v>86250</v>
          </cell>
          <cell r="G117">
            <v>155001.77000000002</v>
          </cell>
        </row>
        <row r="118">
          <cell r="C118">
            <v>20000</v>
          </cell>
          <cell r="D118">
            <v>15000</v>
          </cell>
          <cell r="G118">
            <v>19946.77</v>
          </cell>
        </row>
        <row r="119">
          <cell r="C119">
            <v>30000</v>
          </cell>
          <cell r="D119">
            <v>22500</v>
          </cell>
          <cell r="G119">
            <v>40837.08</v>
          </cell>
        </row>
        <row r="120">
          <cell r="C120">
            <v>20000</v>
          </cell>
          <cell r="D120">
            <v>15000</v>
          </cell>
          <cell r="G120">
            <v>11973.85</v>
          </cell>
        </row>
        <row r="121">
          <cell r="C121">
            <v>7500</v>
          </cell>
          <cell r="D121">
            <v>5625</v>
          </cell>
          <cell r="G121">
            <v>4597.08</v>
          </cell>
        </row>
        <row r="122">
          <cell r="C122">
            <v>40000</v>
          </cell>
          <cell r="D122">
            <v>30000</v>
          </cell>
          <cell r="G122">
            <v>36205.620000000003</v>
          </cell>
        </row>
        <row r="123">
          <cell r="C123">
            <v>20000</v>
          </cell>
          <cell r="D123">
            <v>15000</v>
          </cell>
          <cell r="G123">
            <v>12080.939999999999</v>
          </cell>
        </row>
        <row r="124">
          <cell r="C124">
            <v>70000</v>
          </cell>
          <cell r="D124">
            <v>52500</v>
          </cell>
          <cell r="G124">
            <v>43456.62</v>
          </cell>
        </row>
        <row r="125">
          <cell r="C125">
            <v>50000</v>
          </cell>
          <cell r="D125">
            <v>37500</v>
          </cell>
          <cell r="G125">
            <v>76976.160000000003</v>
          </cell>
        </row>
        <row r="127">
          <cell r="C127">
            <v>30000</v>
          </cell>
          <cell r="D127">
            <v>22500</v>
          </cell>
          <cell r="G127">
            <v>41703.54</v>
          </cell>
        </row>
        <row r="128">
          <cell r="C128">
            <v>25000</v>
          </cell>
          <cell r="D128">
            <v>18750</v>
          </cell>
          <cell r="G128">
            <v>22109.309999999998</v>
          </cell>
        </row>
        <row r="129">
          <cell r="C129">
            <v>10000</v>
          </cell>
          <cell r="D129">
            <v>7500</v>
          </cell>
          <cell r="G129">
            <v>8628.8499999999985</v>
          </cell>
        </row>
        <row r="141">
          <cell r="C141">
            <v>1800000</v>
          </cell>
          <cell r="D141">
            <v>1350000</v>
          </cell>
          <cell r="G141">
            <v>1451530.9300000002</v>
          </cell>
        </row>
        <row r="142">
          <cell r="C142">
            <v>800000</v>
          </cell>
          <cell r="D142">
            <v>600000</v>
          </cell>
          <cell r="F142">
            <v>492354.44</v>
          </cell>
          <cell r="G142">
            <v>551176.34</v>
          </cell>
        </row>
        <row r="143">
          <cell r="C143">
            <v>450000</v>
          </cell>
          <cell r="D143">
            <v>337500</v>
          </cell>
          <cell r="F143">
            <v>7223.3</v>
          </cell>
          <cell r="G143">
            <v>1103890.8999999999</v>
          </cell>
        </row>
        <row r="144">
          <cell r="C144">
            <v>450000</v>
          </cell>
          <cell r="D144">
            <v>337500</v>
          </cell>
          <cell r="G144">
            <v>438580.12</v>
          </cell>
        </row>
        <row r="145">
          <cell r="C145">
            <v>150000</v>
          </cell>
          <cell r="D145">
            <v>112500</v>
          </cell>
          <cell r="F145">
            <v>74590.16</v>
          </cell>
          <cell r="G145">
            <v>532086.35</v>
          </cell>
        </row>
        <row r="146">
          <cell r="C146">
            <v>800000</v>
          </cell>
          <cell r="D146">
            <v>600000</v>
          </cell>
          <cell r="F146">
            <v>712132.58</v>
          </cell>
          <cell r="G146">
            <v>942739.66</v>
          </cell>
        </row>
        <row r="147">
          <cell r="C147">
            <v>300000</v>
          </cell>
          <cell r="D147">
            <v>225000</v>
          </cell>
          <cell r="F147">
            <v>130</v>
          </cell>
          <cell r="G147">
            <v>307296.31</v>
          </cell>
        </row>
        <row r="152">
          <cell r="C152">
            <v>800000</v>
          </cell>
          <cell r="D152">
            <v>600000</v>
          </cell>
          <cell r="F152">
            <v>75557.539999999994</v>
          </cell>
          <cell r="G152">
            <v>1346291.38</v>
          </cell>
        </row>
        <row r="154">
          <cell r="C154">
            <v>0</v>
          </cell>
          <cell r="D154">
            <v>0</v>
          </cell>
          <cell r="F154">
            <v>0</v>
          </cell>
          <cell r="G154">
            <v>0</v>
          </cell>
        </row>
        <row r="156">
          <cell r="C156">
            <v>0</v>
          </cell>
          <cell r="D156">
            <v>0</v>
          </cell>
          <cell r="F156">
            <v>0</v>
          </cell>
          <cell r="G156">
            <v>672180.98</v>
          </cell>
        </row>
        <row r="158">
          <cell r="C158">
            <v>0</v>
          </cell>
          <cell r="D158">
            <v>0</v>
          </cell>
          <cell r="F158">
            <v>763050</v>
          </cell>
          <cell r="G158">
            <v>763050</v>
          </cell>
        </row>
        <row r="161">
          <cell r="C161">
            <v>2500000</v>
          </cell>
          <cell r="F161">
            <v>0</v>
          </cell>
          <cell r="G161">
            <v>0</v>
          </cell>
        </row>
        <row r="162">
          <cell r="C162">
            <v>2800000</v>
          </cell>
          <cell r="F162">
            <v>0</v>
          </cell>
          <cell r="G162">
            <v>0</v>
          </cell>
        </row>
      </sheetData>
      <sheetData sheetId="4">
        <row r="30">
          <cell r="C30">
            <v>21052000</v>
          </cell>
          <cell r="D30">
            <v>15789000</v>
          </cell>
          <cell r="F30">
            <v>38998.03</v>
          </cell>
          <cell r="G30">
            <v>15464578.310000001</v>
          </cell>
        </row>
        <row r="40">
          <cell r="C40">
            <v>70000</v>
          </cell>
          <cell r="D40">
            <v>52500</v>
          </cell>
          <cell r="F40">
            <v>22982.33</v>
          </cell>
          <cell r="G40">
            <v>43635.3</v>
          </cell>
        </row>
        <row r="41">
          <cell r="C41">
            <v>300000</v>
          </cell>
          <cell r="D41">
            <v>225000</v>
          </cell>
          <cell r="F41">
            <v>160270.94</v>
          </cell>
          <cell r="G41">
            <v>242987.81000000003</v>
          </cell>
        </row>
        <row r="42">
          <cell r="C42">
            <v>220000</v>
          </cell>
          <cell r="D42">
            <v>165000</v>
          </cell>
          <cell r="F42">
            <v>74829.7</v>
          </cell>
          <cell r="G42">
            <v>160471.70000000001</v>
          </cell>
        </row>
        <row r="43">
          <cell r="C43">
            <v>10000</v>
          </cell>
          <cell r="D43">
            <v>7500</v>
          </cell>
          <cell r="G43">
            <v>0</v>
          </cell>
        </row>
        <row r="44">
          <cell r="C44">
            <v>90000</v>
          </cell>
          <cell r="D44">
            <v>67500</v>
          </cell>
          <cell r="F44">
            <v>72218.649999999994</v>
          </cell>
          <cell r="G44">
            <v>88716.84</v>
          </cell>
        </row>
        <row r="45">
          <cell r="C45">
            <v>165000</v>
          </cell>
          <cell r="D45">
            <v>123750</v>
          </cell>
          <cell r="F45">
            <v>41874.129999999997</v>
          </cell>
          <cell r="G45">
            <v>71416.62</v>
          </cell>
        </row>
        <row r="46">
          <cell r="C46">
            <v>180000</v>
          </cell>
          <cell r="D46">
            <v>135000</v>
          </cell>
          <cell r="F46">
            <v>66064.820000000007</v>
          </cell>
          <cell r="G46">
            <v>153492.12</v>
          </cell>
        </row>
        <row r="47">
          <cell r="C47">
            <v>35000</v>
          </cell>
          <cell r="D47">
            <v>26250</v>
          </cell>
          <cell r="F47">
            <v>3805</v>
          </cell>
          <cell r="G47">
            <v>17375.55</v>
          </cell>
        </row>
        <row r="48">
          <cell r="C48">
            <v>50000</v>
          </cell>
          <cell r="D48">
            <v>37500</v>
          </cell>
          <cell r="F48">
            <v>28217.41</v>
          </cell>
          <cell r="G48">
            <v>28217.41</v>
          </cell>
        </row>
        <row r="49">
          <cell r="C49">
            <v>50000</v>
          </cell>
          <cell r="D49">
            <v>37500</v>
          </cell>
          <cell r="F49">
            <v>21452.5</v>
          </cell>
          <cell r="G49">
            <v>51844.97</v>
          </cell>
        </row>
        <row r="50">
          <cell r="C50">
            <v>20000</v>
          </cell>
          <cell r="D50">
            <v>15000</v>
          </cell>
          <cell r="F50">
            <v>3994.56</v>
          </cell>
          <cell r="G50">
            <v>4526.7000000000007</v>
          </cell>
        </row>
        <row r="51">
          <cell r="C51">
            <v>30000</v>
          </cell>
          <cell r="D51">
            <v>22500</v>
          </cell>
          <cell r="F51">
            <v>25511.71</v>
          </cell>
          <cell r="G51">
            <v>31697.389999999996</v>
          </cell>
        </row>
        <row r="52">
          <cell r="C52">
            <v>30000</v>
          </cell>
          <cell r="D52">
            <v>22500</v>
          </cell>
          <cell r="F52">
            <v>769.4</v>
          </cell>
          <cell r="G52">
            <v>7550.7800000000007</v>
          </cell>
        </row>
        <row r="53">
          <cell r="C53">
            <v>260000</v>
          </cell>
          <cell r="D53">
            <v>195000</v>
          </cell>
          <cell r="F53">
            <v>253396.92</v>
          </cell>
          <cell r="G53">
            <v>362540.23</v>
          </cell>
        </row>
        <row r="54">
          <cell r="C54">
            <v>150000</v>
          </cell>
          <cell r="D54">
            <v>112500</v>
          </cell>
          <cell r="F54">
            <v>74310.25</v>
          </cell>
          <cell r="G54">
            <v>139879.82</v>
          </cell>
        </row>
        <row r="55">
          <cell r="C55">
            <v>50000</v>
          </cell>
          <cell r="D55">
            <v>37500</v>
          </cell>
          <cell r="F55">
            <v>6408.9</v>
          </cell>
          <cell r="G55">
            <v>10462.08</v>
          </cell>
        </row>
        <row r="56">
          <cell r="C56">
            <v>5000</v>
          </cell>
          <cell r="D56">
            <v>3750</v>
          </cell>
          <cell r="F56">
            <v>0</v>
          </cell>
          <cell r="G56">
            <v>0</v>
          </cell>
        </row>
        <row r="57">
          <cell r="C57">
            <v>15000</v>
          </cell>
          <cell r="D57">
            <v>11250</v>
          </cell>
          <cell r="F57">
            <v>0</v>
          </cell>
          <cell r="G57">
            <v>0</v>
          </cell>
        </row>
        <row r="69">
          <cell r="C69">
            <v>75000</v>
          </cell>
          <cell r="D69">
            <v>56250</v>
          </cell>
          <cell r="G69">
            <v>46747.03</v>
          </cell>
        </row>
        <row r="70">
          <cell r="C70">
            <v>10000</v>
          </cell>
          <cell r="D70">
            <v>7500</v>
          </cell>
          <cell r="F70">
            <v>2000</v>
          </cell>
          <cell r="G70">
            <v>29500</v>
          </cell>
        </row>
        <row r="71">
          <cell r="C71">
            <v>5000</v>
          </cell>
          <cell r="D71">
            <v>3750</v>
          </cell>
          <cell r="G71">
            <v>4538.96</v>
          </cell>
        </row>
        <row r="72">
          <cell r="C72">
            <v>10000</v>
          </cell>
          <cell r="D72">
            <v>7500</v>
          </cell>
          <cell r="G72">
            <v>0</v>
          </cell>
        </row>
        <row r="73">
          <cell r="C73">
            <v>450000</v>
          </cell>
          <cell r="D73">
            <v>337500</v>
          </cell>
          <cell r="F73">
            <v>236525.93</v>
          </cell>
          <cell r="G73">
            <v>350956.29000000004</v>
          </cell>
        </row>
        <row r="74">
          <cell r="C74">
            <v>70000</v>
          </cell>
          <cell r="D74">
            <v>52500</v>
          </cell>
          <cell r="F74">
            <v>540</v>
          </cell>
          <cell r="G74">
            <v>13646</v>
          </cell>
        </row>
        <row r="77">
          <cell r="C77">
            <v>100000</v>
          </cell>
          <cell r="D77">
            <v>75000</v>
          </cell>
          <cell r="F77">
            <v>26328</v>
          </cell>
          <cell r="G77">
            <v>28910.35</v>
          </cell>
        </row>
        <row r="78">
          <cell r="C78">
            <v>170000</v>
          </cell>
          <cell r="D78">
            <v>127500</v>
          </cell>
          <cell r="F78">
            <v>47070</v>
          </cell>
          <cell r="G78">
            <v>134153.01</v>
          </cell>
        </row>
        <row r="79">
          <cell r="C79">
            <v>20000</v>
          </cell>
          <cell r="D79">
            <v>15000</v>
          </cell>
          <cell r="F79">
            <v>6983.96</v>
          </cell>
          <cell r="G79">
            <v>8078.9299999999994</v>
          </cell>
        </row>
        <row r="80">
          <cell r="C80">
            <v>60000</v>
          </cell>
          <cell r="D80">
            <v>45000</v>
          </cell>
          <cell r="G80">
            <v>41733.279999999999</v>
          </cell>
        </row>
        <row r="81">
          <cell r="C81">
            <v>250000</v>
          </cell>
          <cell r="D81">
            <v>187500</v>
          </cell>
          <cell r="G81">
            <v>234637.25000000003</v>
          </cell>
        </row>
        <row r="82">
          <cell r="C82">
            <v>60000</v>
          </cell>
          <cell r="D82">
            <v>45000</v>
          </cell>
          <cell r="F82">
            <v>17179.740000000002</v>
          </cell>
          <cell r="G82">
            <v>73489.64</v>
          </cell>
        </row>
        <row r="83">
          <cell r="C83">
            <v>10000</v>
          </cell>
          <cell r="D83">
            <v>7500</v>
          </cell>
          <cell r="G83">
            <v>7638.4</v>
          </cell>
        </row>
        <row r="84">
          <cell r="C84">
            <v>420000</v>
          </cell>
          <cell r="D84">
            <v>315000</v>
          </cell>
          <cell r="F84">
            <v>315672.34999999998</v>
          </cell>
          <cell r="G84">
            <v>480417.97</v>
          </cell>
        </row>
        <row r="85">
          <cell r="C85">
            <v>60000</v>
          </cell>
          <cell r="D85">
            <v>45000</v>
          </cell>
          <cell r="F85">
            <v>19103.11</v>
          </cell>
          <cell r="G85">
            <v>31974.97</v>
          </cell>
        </row>
        <row r="86">
          <cell r="C86">
            <v>350000</v>
          </cell>
          <cell r="D86">
            <v>262500</v>
          </cell>
          <cell r="F86">
            <v>13731.47</v>
          </cell>
          <cell r="G86">
            <v>384404.8</v>
          </cell>
        </row>
        <row r="87">
          <cell r="C87">
            <v>80000</v>
          </cell>
          <cell r="D87">
            <v>60000</v>
          </cell>
          <cell r="F87">
            <v>90984</v>
          </cell>
          <cell r="G87">
            <v>156590.9</v>
          </cell>
        </row>
        <row r="88">
          <cell r="C88">
            <v>420000</v>
          </cell>
          <cell r="D88">
            <v>315000</v>
          </cell>
          <cell r="F88">
            <v>117268.82</v>
          </cell>
          <cell r="G88">
            <v>260572.75</v>
          </cell>
        </row>
        <row r="89">
          <cell r="C89">
            <v>20000</v>
          </cell>
          <cell r="D89">
            <v>15000</v>
          </cell>
          <cell r="G89">
            <v>12964.470000000001</v>
          </cell>
        </row>
        <row r="90">
          <cell r="C90">
            <v>10000</v>
          </cell>
          <cell r="D90">
            <v>7500</v>
          </cell>
          <cell r="G90">
            <v>1176</v>
          </cell>
        </row>
        <row r="91">
          <cell r="C91">
            <v>100000</v>
          </cell>
          <cell r="D91">
            <v>75000</v>
          </cell>
          <cell r="F91">
            <v>39724.65</v>
          </cell>
          <cell r="G91">
            <v>84331.839999999997</v>
          </cell>
        </row>
        <row r="92">
          <cell r="C92">
            <v>25000</v>
          </cell>
          <cell r="D92">
            <v>18750</v>
          </cell>
          <cell r="F92">
            <v>6033.07</v>
          </cell>
          <cell r="G92">
            <v>12920.43</v>
          </cell>
        </row>
        <row r="93">
          <cell r="C93">
            <v>250000</v>
          </cell>
          <cell r="D93">
            <v>187500</v>
          </cell>
          <cell r="F93">
            <v>106420.38</v>
          </cell>
          <cell r="G93">
            <v>152160.13</v>
          </cell>
        </row>
        <row r="103">
          <cell r="C103">
            <v>35000</v>
          </cell>
          <cell r="D103">
            <v>26250</v>
          </cell>
          <cell r="F103">
            <v>0</v>
          </cell>
          <cell r="G103">
            <v>28961.250000000004</v>
          </cell>
        </row>
        <row r="104">
          <cell r="C104">
            <v>260000</v>
          </cell>
          <cell r="D104">
            <v>195000</v>
          </cell>
          <cell r="F104">
            <v>20572.080000000002</v>
          </cell>
          <cell r="G104">
            <v>306284.86000000004</v>
          </cell>
        </row>
        <row r="105">
          <cell r="C105">
            <v>80000</v>
          </cell>
          <cell r="D105">
            <v>60000</v>
          </cell>
          <cell r="F105">
            <v>5331.6</v>
          </cell>
          <cell r="G105">
            <v>27790.510000000002</v>
          </cell>
        </row>
        <row r="106">
          <cell r="C106">
            <v>500000</v>
          </cell>
          <cell r="D106">
            <v>375000</v>
          </cell>
          <cell r="G106">
            <v>367771.89</v>
          </cell>
        </row>
        <row r="107">
          <cell r="C107">
            <v>280000</v>
          </cell>
          <cell r="D107">
            <v>210000</v>
          </cell>
          <cell r="F107">
            <v>6996.55</v>
          </cell>
          <cell r="G107">
            <v>269908.59999999998</v>
          </cell>
        </row>
        <row r="108">
          <cell r="C108">
            <v>120000</v>
          </cell>
          <cell r="D108">
            <v>90000</v>
          </cell>
          <cell r="F108">
            <v>36241.599999999999</v>
          </cell>
          <cell r="G108">
            <v>96224.6</v>
          </cell>
        </row>
        <row r="109">
          <cell r="C109">
            <v>150000</v>
          </cell>
          <cell r="D109">
            <v>112500</v>
          </cell>
          <cell r="F109">
            <v>21095.040000000001</v>
          </cell>
          <cell r="G109">
            <v>68427.08</v>
          </cell>
        </row>
        <row r="110">
          <cell r="C110">
            <v>1100000</v>
          </cell>
          <cell r="D110">
            <v>825000</v>
          </cell>
          <cell r="F110">
            <v>156308.38</v>
          </cell>
          <cell r="G110">
            <v>885462.05</v>
          </cell>
        </row>
        <row r="111">
          <cell r="C111">
            <v>650000</v>
          </cell>
          <cell r="D111">
            <v>487500</v>
          </cell>
          <cell r="F111">
            <v>249794.26</v>
          </cell>
          <cell r="G111">
            <v>462288.04</v>
          </cell>
        </row>
        <row r="112">
          <cell r="C112">
            <v>60000</v>
          </cell>
          <cell r="D112">
            <v>45000</v>
          </cell>
          <cell r="F112">
            <v>21511.599999999999</v>
          </cell>
          <cell r="G112">
            <v>35892.300000000003</v>
          </cell>
        </row>
        <row r="113">
          <cell r="C113">
            <v>200000</v>
          </cell>
          <cell r="D113">
            <v>150000</v>
          </cell>
          <cell r="F113">
            <v>354902.46</v>
          </cell>
          <cell r="G113">
            <v>519021.5</v>
          </cell>
        </row>
        <row r="114">
          <cell r="C114">
            <v>110000</v>
          </cell>
          <cell r="D114">
            <v>82500</v>
          </cell>
          <cell r="F114">
            <v>80886.83</v>
          </cell>
          <cell r="G114">
            <v>104689.64</v>
          </cell>
        </row>
        <row r="115">
          <cell r="C115">
            <v>270000</v>
          </cell>
          <cell r="D115">
            <v>202500</v>
          </cell>
          <cell r="F115">
            <v>47601.52</v>
          </cell>
          <cell r="G115">
            <v>245107.91</v>
          </cell>
        </row>
        <row r="116">
          <cell r="C116">
            <v>25000</v>
          </cell>
          <cell r="D116">
            <v>18750</v>
          </cell>
          <cell r="F116">
            <v>3864.06</v>
          </cell>
          <cell r="G116">
            <v>10503.779999999999</v>
          </cell>
        </row>
        <row r="117">
          <cell r="C117">
            <v>920000</v>
          </cell>
          <cell r="D117">
            <v>690000</v>
          </cell>
          <cell r="F117">
            <v>443165.6</v>
          </cell>
          <cell r="G117">
            <v>627194.41</v>
          </cell>
        </row>
        <row r="118">
          <cell r="C118">
            <v>120000</v>
          </cell>
          <cell r="D118">
            <v>90000</v>
          </cell>
          <cell r="F118">
            <v>58018.6</v>
          </cell>
          <cell r="G118">
            <v>188329.91999999998</v>
          </cell>
        </row>
        <row r="119">
          <cell r="C119">
            <v>50000</v>
          </cell>
          <cell r="D119">
            <v>37500</v>
          </cell>
          <cell r="F119">
            <v>12469.91</v>
          </cell>
          <cell r="G119">
            <v>51468.380000000005</v>
          </cell>
        </row>
        <row r="120">
          <cell r="C120">
            <v>50000</v>
          </cell>
          <cell r="D120">
            <v>37500</v>
          </cell>
          <cell r="F120">
            <v>9031.07</v>
          </cell>
          <cell r="G120">
            <v>31508.049999999996</v>
          </cell>
        </row>
        <row r="121">
          <cell r="C121">
            <v>500000</v>
          </cell>
          <cell r="D121">
            <v>375000</v>
          </cell>
          <cell r="F121">
            <v>5415.69</v>
          </cell>
          <cell r="G121">
            <v>429116.61</v>
          </cell>
        </row>
        <row r="122">
          <cell r="C122">
            <v>60000</v>
          </cell>
          <cell r="D122">
            <v>45000</v>
          </cell>
          <cell r="F122">
            <v>17507.25</v>
          </cell>
          <cell r="G122">
            <v>49228.149999999994</v>
          </cell>
        </row>
        <row r="123">
          <cell r="C123">
            <v>90000</v>
          </cell>
          <cell r="D123">
            <v>67500</v>
          </cell>
          <cell r="F123">
            <v>35175.81</v>
          </cell>
          <cell r="G123">
            <v>58456.369999999995</v>
          </cell>
        </row>
        <row r="124">
          <cell r="C124">
            <v>180000</v>
          </cell>
          <cell r="D124">
            <v>135000</v>
          </cell>
          <cell r="F124">
            <v>4402.43</v>
          </cell>
          <cell r="G124">
            <v>140807.34</v>
          </cell>
        </row>
        <row r="125">
          <cell r="C125">
            <v>30000</v>
          </cell>
          <cell r="D125">
            <v>22500</v>
          </cell>
          <cell r="G125">
            <v>21779.93</v>
          </cell>
        </row>
        <row r="126">
          <cell r="C126">
            <v>130000</v>
          </cell>
          <cell r="D126">
            <v>97500</v>
          </cell>
          <cell r="F126">
            <v>22944.68</v>
          </cell>
          <cell r="G126">
            <v>72338.41</v>
          </cell>
        </row>
        <row r="127">
          <cell r="C127">
            <v>90000</v>
          </cell>
          <cell r="D127">
            <v>67500</v>
          </cell>
          <cell r="F127">
            <v>55786.39</v>
          </cell>
          <cell r="G127">
            <v>73892.36</v>
          </cell>
        </row>
        <row r="128">
          <cell r="C128">
            <v>65000</v>
          </cell>
          <cell r="D128">
            <v>48750</v>
          </cell>
          <cell r="F128">
            <v>25602.22</v>
          </cell>
          <cell r="G128">
            <v>41921.100000000006</v>
          </cell>
        </row>
        <row r="129">
          <cell r="C129">
            <v>500000</v>
          </cell>
          <cell r="D129">
            <v>375000</v>
          </cell>
          <cell r="G129">
            <v>385275</v>
          </cell>
        </row>
        <row r="142">
          <cell r="C142">
            <v>6623730.8000000007</v>
          </cell>
          <cell r="D142">
            <v>5684254.4000000004</v>
          </cell>
          <cell r="F142">
            <v>0</v>
          </cell>
          <cell r="G142">
            <v>5859169.1200000001</v>
          </cell>
        </row>
        <row r="143">
          <cell r="C143">
            <v>600500</v>
          </cell>
          <cell r="D143">
            <v>450375</v>
          </cell>
          <cell r="F143">
            <v>0</v>
          </cell>
          <cell r="G143">
            <v>870863.3</v>
          </cell>
        </row>
        <row r="145">
          <cell r="C145">
            <v>3311865.4000000004</v>
          </cell>
          <cell r="D145">
            <v>2842127.2</v>
          </cell>
          <cell r="F145">
            <v>0</v>
          </cell>
          <cell r="G145">
            <v>2929584.57</v>
          </cell>
        </row>
        <row r="146">
          <cell r="C146">
            <v>300250</v>
          </cell>
          <cell r="D146">
            <v>225187.5</v>
          </cell>
          <cell r="F146">
            <v>0</v>
          </cell>
          <cell r="G146">
            <v>435431.64</v>
          </cell>
        </row>
        <row r="148">
          <cell r="C148">
            <v>993559.62</v>
          </cell>
          <cell r="D148">
            <v>852638.15999999992</v>
          </cell>
          <cell r="F148">
            <v>0</v>
          </cell>
          <cell r="G148">
            <v>878875.35000000009</v>
          </cell>
        </row>
        <row r="149">
          <cell r="C149">
            <v>90075</v>
          </cell>
          <cell r="D149">
            <v>67556.25</v>
          </cell>
          <cell r="F149">
            <v>0</v>
          </cell>
          <cell r="G149">
            <v>130629.51000000001</v>
          </cell>
        </row>
        <row r="151">
          <cell r="C151">
            <v>662373.07999999996</v>
          </cell>
          <cell r="D151">
            <v>568425.44000000006</v>
          </cell>
          <cell r="F151">
            <v>0</v>
          </cell>
          <cell r="G151">
            <v>585916.92000000004</v>
          </cell>
        </row>
        <row r="152">
          <cell r="C152">
            <v>60050</v>
          </cell>
          <cell r="D152">
            <v>45037.5</v>
          </cell>
          <cell r="F152">
            <v>0</v>
          </cell>
          <cell r="G152">
            <v>87086.32</v>
          </cell>
        </row>
        <row r="157">
          <cell r="C157">
            <v>300000</v>
          </cell>
          <cell r="D157">
            <v>225000</v>
          </cell>
          <cell r="G157">
            <v>346806.93000000005</v>
          </cell>
        </row>
        <row r="158">
          <cell r="C158">
            <v>150000</v>
          </cell>
          <cell r="D158">
            <v>112500</v>
          </cell>
          <cell r="G158">
            <v>124362.94</v>
          </cell>
        </row>
        <row r="159">
          <cell r="C159">
            <v>200000</v>
          </cell>
          <cell r="D159">
            <v>150000</v>
          </cell>
          <cell r="G159">
            <v>223247.09</v>
          </cell>
        </row>
        <row r="160">
          <cell r="C160">
            <v>50000</v>
          </cell>
          <cell r="D160">
            <v>37500</v>
          </cell>
          <cell r="G160">
            <v>124236.79000000001</v>
          </cell>
        </row>
        <row r="161">
          <cell r="C161">
            <v>10000</v>
          </cell>
          <cell r="D161">
            <v>7500</v>
          </cell>
          <cell r="G161">
            <v>0</v>
          </cell>
        </row>
        <row r="162">
          <cell r="C162">
            <v>10000</v>
          </cell>
          <cell r="D162">
            <v>7500</v>
          </cell>
          <cell r="G162">
            <v>93818.65</v>
          </cell>
        </row>
        <row r="163">
          <cell r="C163">
            <v>10000</v>
          </cell>
          <cell r="D163">
            <v>7500</v>
          </cell>
          <cell r="G163">
            <v>0</v>
          </cell>
        </row>
        <row r="164">
          <cell r="C164">
            <v>0</v>
          </cell>
          <cell r="D164">
            <v>0</v>
          </cell>
          <cell r="G164">
            <v>750000</v>
          </cell>
        </row>
        <row r="165">
          <cell r="G165">
            <v>0</v>
          </cell>
        </row>
        <row r="176">
          <cell r="C176">
            <v>2500000</v>
          </cell>
          <cell r="D176">
            <v>1875000</v>
          </cell>
          <cell r="G176">
            <v>657907.62000000011</v>
          </cell>
        </row>
        <row r="179">
          <cell r="C179">
            <v>300000</v>
          </cell>
          <cell r="D179">
            <v>225000</v>
          </cell>
          <cell r="F179">
            <v>541.74</v>
          </cell>
          <cell r="G179">
            <v>128341.73999999999</v>
          </cell>
        </row>
        <row r="181">
          <cell r="C181">
            <v>60250.1</v>
          </cell>
          <cell r="D181">
            <v>45187.574999999997</v>
          </cell>
          <cell r="G18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P46"/>
  <sheetViews>
    <sheetView tabSelected="1" workbookViewId="0">
      <selection activeCell="E17" sqref="E17"/>
    </sheetView>
  </sheetViews>
  <sheetFormatPr defaultRowHeight="12" x14ac:dyDescent="0.2"/>
  <cols>
    <col min="1" max="1" width="5.7109375" style="1" customWidth="1"/>
    <col min="2" max="2" width="28.85546875" style="1" customWidth="1"/>
    <col min="3" max="8" width="13.7109375" style="1" customWidth="1"/>
    <col min="9" max="9" width="5.7109375" style="1" customWidth="1"/>
    <col min="10" max="10" width="38" style="1" customWidth="1"/>
    <col min="11" max="16" width="13.7109375" style="1" customWidth="1"/>
    <col min="17" max="17" width="9.140625" style="1"/>
    <col min="18" max="18" width="14.42578125" style="1" customWidth="1"/>
    <col min="19" max="16384" width="9.140625" style="1"/>
  </cols>
  <sheetData>
    <row r="1" spans="1:16" ht="14.25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4.25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4.25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5" thickBot="1" x14ac:dyDescent="0.25">
      <c r="A4" s="9" t="s">
        <v>65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2.75" thickBot="1" x14ac:dyDescent="0.25">
      <c r="A5" s="12"/>
      <c r="B5" s="12"/>
      <c r="C5" s="12"/>
      <c r="D5" s="12"/>
      <c r="E5" s="12"/>
      <c r="F5" s="12"/>
      <c r="G5" s="12"/>
      <c r="H5" s="12"/>
      <c r="I5" s="13"/>
      <c r="J5" s="13"/>
      <c r="K5" s="13"/>
      <c r="M5" s="12"/>
      <c r="N5" s="12"/>
    </row>
    <row r="6" spans="1:16" ht="12.75" customHeight="1" x14ac:dyDescent="0.2">
      <c r="A6" s="14" t="s">
        <v>66</v>
      </c>
      <c r="B6" s="15" t="s">
        <v>3</v>
      </c>
      <c r="C6" s="16" t="s">
        <v>63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4</v>
      </c>
      <c r="I6" s="17" t="s">
        <v>66</v>
      </c>
      <c r="J6" s="15" t="s">
        <v>5</v>
      </c>
      <c r="K6" s="16" t="str">
        <f>C6</f>
        <v>ORÇADO 2016</v>
      </c>
      <c r="L6" s="16" t="str">
        <f>D6</f>
        <v>ORÇADO até setembro 2016</v>
      </c>
      <c r="M6" s="16" t="s">
        <v>68</v>
      </c>
      <c r="N6" s="16" t="s">
        <v>69</v>
      </c>
      <c r="O6" s="16" t="str">
        <f>G6</f>
        <v>REALIZADO até setembro 2016 TOTAL</v>
      </c>
      <c r="P6" s="16" t="str">
        <f>H6</f>
        <v>Diferença</v>
      </c>
    </row>
    <row r="7" spans="1:16" ht="25.5" customHeight="1" thickBot="1" x14ac:dyDescent="0.25">
      <c r="A7" s="18"/>
      <c r="B7" s="19"/>
      <c r="C7" s="20"/>
      <c r="D7" s="20"/>
      <c r="E7" s="20"/>
      <c r="F7" s="20"/>
      <c r="G7" s="20"/>
      <c r="H7" s="20"/>
      <c r="I7" s="21"/>
      <c r="J7" s="19"/>
      <c r="K7" s="20"/>
      <c r="L7" s="20"/>
      <c r="M7" s="20"/>
      <c r="N7" s="20"/>
      <c r="O7" s="20"/>
      <c r="P7" s="20"/>
    </row>
    <row r="8" spans="1:16" x14ac:dyDescent="0.2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5" t="s">
        <v>8</v>
      </c>
      <c r="J8" s="26" t="s">
        <v>9</v>
      </c>
      <c r="K8" s="24"/>
      <c r="L8" s="24"/>
      <c r="M8" s="24"/>
      <c r="N8" s="24"/>
      <c r="O8" s="24"/>
      <c r="P8" s="24"/>
    </row>
    <row r="9" spans="1:16" x14ac:dyDescent="0.2">
      <c r="A9" s="27" t="s">
        <v>10</v>
      </c>
      <c r="B9" s="28" t="s">
        <v>11</v>
      </c>
      <c r="C9" s="29">
        <f>SUM([1]Receitas!C61:C84)</f>
        <v>33118654</v>
      </c>
      <c r="D9" s="29">
        <f>SUM([1]Receitas!D61:D84)</f>
        <v>28454962</v>
      </c>
      <c r="E9" s="29">
        <f>G9-F9</f>
        <v>29295765.530000001</v>
      </c>
      <c r="F9" s="29">
        <f>SUM([1]Receitas!F61:F84)</f>
        <v>0</v>
      </c>
      <c r="G9" s="29">
        <f>SUM([1]Receitas!G61:G84)</f>
        <v>29295765.530000001</v>
      </c>
      <c r="H9" s="30">
        <f>G9-D9</f>
        <v>840803.53000000119</v>
      </c>
      <c r="I9" s="31" t="s">
        <v>12</v>
      </c>
      <c r="J9" s="32" t="s">
        <v>13</v>
      </c>
      <c r="K9" s="33"/>
      <c r="L9" s="33"/>
      <c r="M9" s="29"/>
      <c r="N9" s="29"/>
      <c r="O9" s="33"/>
      <c r="P9" s="33"/>
    </row>
    <row r="10" spans="1:16" x14ac:dyDescent="0.2">
      <c r="A10" s="27" t="s">
        <v>14</v>
      </c>
      <c r="B10" s="28" t="s">
        <v>15</v>
      </c>
      <c r="C10" s="29">
        <f>SUM([1]Receitas!C89:C91)</f>
        <v>3002500</v>
      </c>
      <c r="D10" s="29">
        <f>SUM([1]Receitas!D89:D91)</f>
        <v>2251875</v>
      </c>
      <c r="E10" s="29">
        <f t="shared" ref="E10:E13" si="0">G10-F10</f>
        <v>4354316.49</v>
      </c>
      <c r="F10" s="29">
        <f>SUM([1]Receitas!F89:F91)</f>
        <v>0</v>
      </c>
      <c r="G10" s="29">
        <f>SUM([1]Receitas!G89:G91)</f>
        <v>4354316.49</v>
      </c>
      <c r="H10" s="30">
        <f t="shared" ref="H10:H13" si="1">G10-D10</f>
        <v>2102441.4900000002</v>
      </c>
      <c r="I10" s="31" t="s">
        <v>16</v>
      </c>
      <c r="J10" s="32" t="s">
        <v>17</v>
      </c>
      <c r="K10" s="34">
        <f>[1]Despesas!C30</f>
        <v>21052000</v>
      </c>
      <c r="L10" s="34">
        <f>[1]Despesas!D30</f>
        <v>15789000</v>
      </c>
      <c r="M10" s="29">
        <f>O10-N10</f>
        <v>15425580.280000001</v>
      </c>
      <c r="N10" s="33">
        <f>[1]Despesas!F30</f>
        <v>38998.03</v>
      </c>
      <c r="O10" s="33">
        <f>[1]Despesas!G30</f>
        <v>15464578.310000001</v>
      </c>
      <c r="P10" s="35">
        <f>L10-O10</f>
        <v>324421.68999999948</v>
      </c>
    </row>
    <row r="11" spans="1:16" x14ac:dyDescent="0.2">
      <c r="A11" s="27" t="s">
        <v>18</v>
      </c>
      <c r="B11" s="28" t="s">
        <v>19</v>
      </c>
      <c r="C11" s="29">
        <f>SUM([1]Receitas!C95:C98)</f>
        <v>40000</v>
      </c>
      <c r="D11" s="29">
        <f>SUM([1]Receitas!D95:D98)</f>
        <v>30000</v>
      </c>
      <c r="E11" s="29">
        <f t="shared" si="0"/>
        <v>164642.38999999996</v>
      </c>
      <c r="F11" s="29">
        <f>SUM([1]Receitas!F95:F98)</f>
        <v>0</v>
      </c>
      <c r="G11" s="29">
        <f>SUM([1]Receitas!G95:G98)</f>
        <v>164642.38999999996</v>
      </c>
      <c r="H11" s="30">
        <f t="shared" si="1"/>
        <v>134642.38999999996</v>
      </c>
      <c r="I11" s="31" t="s">
        <v>20</v>
      </c>
      <c r="J11" s="32" t="s">
        <v>21</v>
      </c>
      <c r="K11" s="34">
        <f>SUM([1]Despesas!C40:C57)</f>
        <v>1730000</v>
      </c>
      <c r="L11" s="34">
        <f>SUM([1]Despesas!D40:D57)</f>
        <v>1297500</v>
      </c>
      <c r="M11" s="29">
        <f t="shared" ref="M11:M12" si="2">O11-N11</f>
        <v>558708.1</v>
      </c>
      <c r="N11" s="33">
        <f>SUM([1]Despesas!F40:F57)</f>
        <v>856107.22000000009</v>
      </c>
      <c r="O11" s="33">
        <f>SUM([1]Despesas!G40:G57)</f>
        <v>1414815.32</v>
      </c>
      <c r="P11" s="35">
        <f>L11-O11</f>
        <v>-117315.32000000007</v>
      </c>
    </row>
    <row r="12" spans="1:16" x14ac:dyDescent="0.2">
      <c r="A12" s="27" t="s">
        <v>22</v>
      </c>
      <c r="B12" s="28" t="s">
        <v>23</v>
      </c>
      <c r="C12" s="29">
        <f>SUM([1]Receitas!C111:C129)</f>
        <v>1653500</v>
      </c>
      <c r="D12" s="29">
        <f>SUM([1]Receitas!D111:D129)</f>
        <v>1240125</v>
      </c>
      <c r="E12" s="29">
        <f t="shared" si="0"/>
        <v>1896515.1100000008</v>
      </c>
      <c r="F12" s="29">
        <f>SUM([1]Receitas!F111:F129)</f>
        <v>0</v>
      </c>
      <c r="G12" s="29">
        <f>SUM([1]Receitas!G111:G129)</f>
        <v>1896515.1100000008</v>
      </c>
      <c r="H12" s="30">
        <f t="shared" si="1"/>
        <v>656390.1100000008</v>
      </c>
      <c r="I12" s="31" t="s">
        <v>24</v>
      </c>
      <c r="J12" s="32" t="s">
        <v>25</v>
      </c>
      <c r="K12" s="34">
        <f>SUM([1]Despesas!C69:C74)+SUM([1]Despesas!C77:C93)+SUM([1]Despesas!C103:C129)</f>
        <v>9650000</v>
      </c>
      <c r="L12" s="34">
        <f>SUM([1]Despesas!D69:D93,[1]Despesas!D103:D129)</f>
        <v>7237500</v>
      </c>
      <c r="M12" s="29">
        <f t="shared" si="2"/>
        <v>5411002.3300000001</v>
      </c>
      <c r="N12" s="33">
        <f>SUM([1]Despesas!F69:F93,[1]Despesas!F103:F129)</f>
        <v>2740191.1100000008</v>
      </c>
      <c r="O12" s="33">
        <f>SUM([1]Despesas!G69:G93,[1]Despesas!G103:G129)</f>
        <v>8151193.4400000004</v>
      </c>
      <c r="P12" s="35">
        <f>L12-O12</f>
        <v>-913693.44000000041</v>
      </c>
    </row>
    <row r="13" spans="1:16" x14ac:dyDescent="0.2">
      <c r="A13" s="27" t="s">
        <v>26</v>
      </c>
      <c r="B13" s="28" t="s">
        <v>27</v>
      </c>
      <c r="C13" s="29">
        <f>SUM([1]Receitas!C141:C147)</f>
        <v>4750000</v>
      </c>
      <c r="D13" s="29">
        <f>SUM([1]Receitas!D141:D147)</f>
        <v>3562500</v>
      </c>
      <c r="E13" s="29">
        <f t="shared" si="0"/>
        <v>4040870.1299999994</v>
      </c>
      <c r="F13" s="29">
        <f>SUM([1]Receitas!F141:F147)</f>
        <v>1286430.48</v>
      </c>
      <c r="G13" s="29">
        <f>SUM([1]Receitas!G141:G147)</f>
        <v>5327300.6099999994</v>
      </c>
      <c r="H13" s="30">
        <f t="shared" si="1"/>
        <v>1764800.6099999994</v>
      </c>
      <c r="I13" s="36"/>
      <c r="J13" s="37"/>
      <c r="K13" s="36"/>
      <c r="L13" s="36"/>
      <c r="M13" s="29"/>
      <c r="N13" s="36"/>
      <c r="O13" s="36"/>
      <c r="P13" s="36"/>
    </row>
    <row r="14" spans="1:16" x14ac:dyDescent="0.2">
      <c r="A14" s="27"/>
      <c r="B14" s="28"/>
      <c r="C14" s="29"/>
      <c r="D14" s="29"/>
      <c r="E14" s="29"/>
      <c r="F14" s="29"/>
      <c r="G14" s="29"/>
      <c r="H14" s="29"/>
      <c r="I14" s="31" t="s">
        <v>28</v>
      </c>
      <c r="J14" s="32" t="s">
        <v>29</v>
      </c>
      <c r="K14" s="33"/>
      <c r="L14" s="33"/>
      <c r="M14" s="29"/>
      <c r="N14" s="33"/>
      <c r="O14" s="33"/>
      <c r="P14" s="33"/>
    </row>
    <row r="15" spans="1:16" x14ac:dyDescent="0.2">
      <c r="A15" s="27" t="s">
        <v>30</v>
      </c>
      <c r="B15" s="28" t="s">
        <v>31</v>
      </c>
      <c r="C15" s="38"/>
      <c r="D15" s="38"/>
      <c r="E15" s="38"/>
      <c r="F15" s="38"/>
      <c r="G15" s="38"/>
      <c r="H15" s="38"/>
      <c r="I15" s="31" t="s">
        <v>32</v>
      </c>
      <c r="J15" s="32" t="s">
        <v>33</v>
      </c>
      <c r="K15" s="33">
        <f>SUM([1]Despesas!C142:C152)</f>
        <v>12642403.9</v>
      </c>
      <c r="L15" s="33">
        <f>SUM([1]Despesas!D142:D152)</f>
        <v>10735601.450000001</v>
      </c>
      <c r="M15" s="29">
        <f>O15-N15</f>
        <v>11777556.73</v>
      </c>
      <c r="N15" s="33">
        <f>SUM([1]Despesas!F142:F152)</f>
        <v>0</v>
      </c>
      <c r="O15" s="33">
        <f>SUM([1]Despesas!G142:G152)</f>
        <v>11777556.73</v>
      </c>
      <c r="P15" s="35">
        <f>L15-O15</f>
        <v>-1041955.2799999993</v>
      </c>
    </row>
    <row r="16" spans="1:16" x14ac:dyDescent="0.2">
      <c r="A16" s="27" t="s">
        <v>34</v>
      </c>
      <c r="B16" s="28" t="s">
        <v>35</v>
      </c>
      <c r="C16" s="29">
        <f>[1]Receitas!C152</f>
        <v>800000</v>
      </c>
      <c r="D16" s="29">
        <f>[1]Receitas!D152</f>
        <v>600000</v>
      </c>
      <c r="E16" s="29">
        <f t="shared" ref="E16:E19" si="3">G16-F16</f>
        <v>1270733.8399999999</v>
      </c>
      <c r="F16" s="29">
        <f>[1]Receitas!F152</f>
        <v>75557.539999999994</v>
      </c>
      <c r="G16" s="29">
        <f>[1]Receitas!G152</f>
        <v>1346291.38</v>
      </c>
      <c r="H16" s="30">
        <f t="shared" ref="H16:H19" si="4">G16-D16</f>
        <v>746291.37999999989</v>
      </c>
      <c r="I16" s="36"/>
      <c r="J16" s="37"/>
      <c r="K16" s="36"/>
      <c r="L16" s="36"/>
      <c r="M16" s="29"/>
      <c r="N16" s="36"/>
      <c r="O16" s="36"/>
      <c r="P16" s="36"/>
    </row>
    <row r="17" spans="1:16" x14ac:dyDescent="0.2">
      <c r="A17" s="27" t="s">
        <v>36</v>
      </c>
      <c r="B17" s="28" t="s">
        <v>37</v>
      </c>
      <c r="C17" s="29">
        <f>[1]Receitas!C154</f>
        <v>0</v>
      </c>
      <c r="D17" s="29">
        <f>[1]Receitas!D154</f>
        <v>0</v>
      </c>
      <c r="E17" s="29">
        <f t="shared" si="3"/>
        <v>0</v>
      </c>
      <c r="F17" s="29">
        <f>[1]Receitas!F154</f>
        <v>0</v>
      </c>
      <c r="G17" s="29">
        <f>[1]Receitas!G154</f>
        <v>0</v>
      </c>
      <c r="H17" s="30">
        <f t="shared" si="4"/>
        <v>0</v>
      </c>
      <c r="I17" s="31" t="s">
        <v>38</v>
      </c>
      <c r="J17" s="32" t="s">
        <v>39</v>
      </c>
      <c r="K17" s="33"/>
      <c r="L17" s="33"/>
      <c r="M17" s="29"/>
      <c r="N17" s="33"/>
      <c r="O17" s="33"/>
      <c r="P17" s="33"/>
    </row>
    <row r="18" spans="1:16" x14ac:dyDescent="0.2">
      <c r="A18" s="27" t="s">
        <v>40</v>
      </c>
      <c r="B18" s="28" t="s">
        <v>41</v>
      </c>
      <c r="C18" s="29">
        <f>[1]Receitas!C156</f>
        <v>0</v>
      </c>
      <c r="D18" s="29">
        <f>[1]Receitas!D156</f>
        <v>0</v>
      </c>
      <c r="E18" s="29">
        <f t="shared" si="3"/>
        <v>672180.98</v>
      </c>
      <c r="F18" s="29">
        <f>[1]Receitas!F156</f>
        <v>0</v>
      </c>
      <c r="G18" s="29">
        <f>[1]Receitas!G156</f>
        <v>672180.98</v>
      </c>
      <c r="H18" s="30">
        <f t="shared" si="4"/>
        <v>672180.98</v>
      </c>
      <c r="I18" s="31" t="s">
        <v>42</v>
      </c>
      <c r="J18" s="32" t="s">
        <v>43</v>
      </c>
      <c r="K18" s="33"/>
      <c r="L18" s="33"/>
      <c r="M18" s="29"/>
      <c r="N18" s="33"/>
      <c r="O18" s="33"/>
      <c r="P18" s="33"/>
    </row>
    <row r="19" spans="1:16" x14ac:dyDescent="0.2">
      <c r="A19" s="27" t="s">
        <v>44</v>
      </c>
      <c r="B19" s="28" t="s">
        <v>45</v>
      </c>
      <c r="C19" s="29">
        <f>[1]Receitas!C158</f>
        <v>0</v>
      </c>
      <c r="D19" s="29">
        <f>[1]Receitas!D158</f>
        <v>0</v>
      </c>
      <c r="E19" s="29">
        <f t="shared" si="3"/>
        <v>0</v>
      </c>
      <c r="F19" s="29">
        <f>[1]Receitas!F158</f>
        <v>763050</v>
      </c>
      <c r="G19" s="29">
        <f>[1]Receitas!G158</f>
        <v>763050</v>
      </c>
      <c r="H19" s="30">
        <f t="shared" si="4"/>
        <v>763050</v>
      </c>
      <c r="I19" s="31" t="s">
        <v>46</v>
      </c>
      <c r="J19" s="32" t="s">
        <v>47</v>
      </c>
      <c r="K19" s="33">
        <f>SUM([1]Despesas!C157:C164)</f>
        <v>730000</v>
      </c>
      <c r="L19" s="33">
        <f>SUM([1]Despesas!D157:D164)</f>
        <v>547500</v>
      </c>
      <c r="M19" s="29">
        <f t="shared" ref="M19:M20" si="5">O19-N19</f>
        <v>1662472.4000000001</v>
      </c>
      <c r="N19" s="33">
        <f>SUM([1]Despesas!F157:F165)</f>
        <v>0</v>
      </c>
      <c r="O19" s="33">
        <f>SUM([1]Despesas!G157:G165)</f>
        <v>1662472.4000000001</v>
      </c>
      <c r="P19" s="35">
        <f>L19-O19</f>
        <v>-1114972.4000000001</v>
      </c>
    </row>
    <row r="20" spans="1:16" x14ac:dyDescent="0.2">
      <c r="A20" s="27"/>
      <c r="B20" s="28"/>
      <c r="C20" s="29"/>
      <c r="D20" s="29"/>
      <c r="E20" s="29"/>
      <c r="F20" s="29"/>
      <c r="G20" s="29"/>
      <c r="H20" s="29"/>
      <c r="I20" s="31" t="s">
        <v>48</v>
      </c>
      <c r="J20" s="32" t="s">
        <v>49</v>
      </c>
      <c r="K20" s="33">
        <f>[1]Despesas!C176</f>
        <v>2500000</v>
      </c>
      <c r="L20" s="33">
        <f>[1]Despesas!D176</f>
        <v>1875000</v>
      </c>
      <c r="M20" s="29">
        <f t="shared" si="5"/>
        <v>657907.62000000011</v>
      </c>
      <c r="N20" s="33">
        <f>[1]Despesas!F176</f>
        <v>0</v>
      </c>
      <c r="O20" s="33">
        <f>[1]Despesas!G176</f>
        <v>657907.62000000011</v>
      </c>
      <c r="P20" s="35">
        <f>L20-O20</f>
        <v>1217092.3799999999</v>
      </c>
    </row>
    <row r="21" spans="1:16" x14ac:dyDescent="0.2">
      <c r="A21" s="27" t="s">
        <v>50</v>
      </c>
      <c r="B21" s="28" t="s">
        <v>51</v>
      </c>
      <c r="C21" s="34"/>
      <c r="D21" s="34"/>
      <c r="E21" s="34"/>
      <c r="F21" s="34"/>
      <c r="G21" s="34"/>
      <c r="H21" s="34"/>
      <c r="I21" s="36"/>
      <c r="J21" s="37"/>
      <c r="K21" s="36"/>
      <c r="L21" s="36"/>
      <c r="M21" s="34"/>
      <c r="N21" s="36"/>
      <c r="O21" s="36"/>
      <c r="P21" s="36"/>
    </row>
    <row r="22" spans="1:16" x14ac:dyDescent="0.2">
      <c r="A22" s="27"/>
      <c r="B22" s="28" t="s">
        <v>61</v>
      </c>
      <c r="C22" s="34">
        <f>[1]Receitas!C161</f>
        <v>2500000</v>
      </c>
      <c r="D22" s="34">
        <v>0</v>
      </c>
      <c r="E22" s="29">
        <f t="shared" ref="E22:E23" si="6">G22-F22</f>
        <v>0</v>
      </c>
      <c r="F22" s="29">
        <f>[1]Receitas!F161</f>
        <v>0</v>
      </c>
      <c r="G22" s="29">
        <f>[1]Receitas!G161</f>
        <v>0</v>
      </c>
      <c r="H22" s="30">
        <f t="shared" ref="H22:H23" si="7">G22-D22</f>
        <v>0</v>
      </c>
      <c r="I22" s="31" t="s">
        <v>52</v>
      </c>
      <c r="J22" s="32" t="s">
        <v>53</v>
      </c>
      <c r="K22" s="33">
        <f>[1]Despesas!C179</f>
        <v>300000</v>
      </c>
      <c r="L22" s="33">
        <f>[1]Despesas!D179</f>
        <v>225000</v>
      </c>
      <c r="M22" s="29">
        <f>O22-N22</f>
        <v>127799.99999999999</v>
      </c>
      <c r="N22" s="33">
        <f>[1]Despesas!F179</f>
        <v>541.74</v>
      </c>
      <c r="O22" s="33">
        <f>[1]Despesas!G179</f>
        <v>128341.73999999999</v>
      </c>
      <c r="P22" s="35">
        <f>L22-O22</f>
        <v>96658.260000000009</v>
      </c>
    </row>
    <row r="23" spans="1:16" x14ac:dyDescent="0.2">
      <c r="A23" s="27"/>
      <c r="B23" s="28" t="s">
        <v>62</v>
      </c>
      <c r="C23" s="34">
        <f>[1]Receitas!C162</f>
        <v>2800000</v>
      </c>
      <c r="D23" s="34">
        <v>0</v>
      </c>
      <c r="E23" s="29">
        <f t="shared" si="6"/>
        <v>0</v>
      </c>
      <c r="F23" s="29">
        <f>[1]Receitas!F162</f>
        <v>0</v>
      </c>
      <c r="G23" s="29">
        <f>[1]Receitas!G162</f>
        <v>0</v>
      </c>
      <c r="H23" s="30">
        <f t="shared" si="7"/>
        <v>0</v>
      </c>
      <c r="I23" s="31"/>
      <c r="J23" s="32" t="s">
        <v>54</v>
      </c>
      <c r="K23" s="33"/>
      <c r="L23" s="33"/>
      <c r="M23" s="39"/>
      <c r="N23" s="33"/>
      <c r="O23" s="33"/>
      <c r="P23" s="33"/>
    </row>
    <row r="24" spans="1:16" x14ac:dyDescent="0.2">
      <c r="A24" s="27"/>
      <c r="B24" s="28"/>
      <c r="C24" s="28"/>
      <c r="D24" s="28"/>
      <c r="E24" s="28"/>
      <c r="F24" s="28"/>
      <c r="G24" s="28"/>
      <c r="H24" s="28"/>
      <c r="I24" s="31" t="s">
        <v>55</v>
      </c>
      <c r="J24" s="32" t="s">
        <v>56</v>
      </c>
      <c r="K24" s="33">
        <f>[1]Despesas!C181</f>
        <v>60250.1</v>
      </c>
      <c r="L24" s="33">
        <f>[1]Despesas!D181</f>
        <v>45187.574999999997</v>
      </c>
      <c r="M24" s="29">
        <f>O24-N24</f>
        <v>0</v>
      </c>
      <c r="N24" s="33">
        <f>[1]Despesas!F181</f>
        <v>0</v>
      </c>
      <c r="O24" s="33">
        <f>[1]Despesas!G181</f>
        <v>0</v>
      </c>
      <c r="P24" s="35">
        <f>L24-O24</f>
        <v>45187.574999999997</v>
      </c>
    </row>
    <row r="25" spans="1:16" ht="12.75" thickBot="1" x14ac:dyDescent="0.25">
      <c r="A25" s="40"/>
      <c r="B25" s="41"/>
      <c r="C25" s="41"/>
      <c r="D25" s="41"/>
      <c r="E25" s="41"/>
      <c r="F25" s="41"/>
      <c r="G25" s="41"/>
      <c r="H25" s="41"/>
      <c r="I25" s="42"/>
      <c r="J25" s="32"/>
      <c r="K25" s="43"/>
      <c r="L25" s="43"/>
      <c r="M25" s="41"/>
      <c r="N25" s="41"/>
      <c r="O25" s="43"/>
      <c r="P25" s="43"/>
    </row>
    <row r="26" spans="1:16" ht="12.75" thickBot="1" x14ac:dyDescent="0.25">
      <c r="A26" s="44"/>
      <c r="B26" s="45" t="s">
        <v>57</v>
      </c>
      <c r="C26" s="46">
        <f>SUM(C9:C25)</f>
        <v>48664654</v>
      </c>
      <c r="D26" s="46">
        <f t="shared" ref="D26:H26" si="8">SUM(D9:D25)</f>
        <v>36139462</v>
      </c>
      <c r="E26" s="46">
        <f t="shared" si="8"/>
        <v>41695024.470000006</v>
      </c>
      <c r="F26" s="46">
        <f t="shared" si="8"/>
        <v>2125038.02</v>
      </c>
      <c r="G26" s="46">
        <f t="shared" si="8"/>
        <v>43820062.490000002</v>
      </c>
      <c r="H26" s="46">
        <f t="shared" si="8"/>
        <v>7680600.4900000021</v>
      </c>
      <c r="I26" s="47"/>
      <c r="J26" s="48" t="s">
        <v>57</v>
      </c>
      <c r="K26" s="49">
        <f>SUM(K9:K25)</f>
        <v>48664654</v>
      </c>
      <c r="L26" s="49">
        <f t="shared" ref="L26:P26" si="9">SUM(L9:L25)</f>
        <v>37752289.025000006</v>
      </c>
      <c r="M26" s="49">
        <f t="shared" si="9"/>
        <v>35621027.460000001</v>
      </c>
      <c r="N26" s="49">
        <f t="shared" si="9"/>
        <v>3635838.100000001</v>
      </c>
      <c r="O26" s="49">
        <f t="shared" si="9"/>
        <v>39256865.559999995</v>
      </c>
      <c r="P26" s="49">
        <f t="shared" si="9"/>
        <v>-1504576.5350000006</v>
      </c>
    </row>
    <row r="27" spans="1:16" x14ac:dyDescent="0.2">
      <c r="O27" s="50"/>
    </row>
    <row r="28" spans="1:16" x14ac:dyDescent="0.2">
      <c r="G28" s="50"/>
      <c r="H28" s="50"/>
      <c r="K28" s="51"/>
      <c r="O28" s="50"/>
    </row>
    <row r="29" spans="1:16" x14ac:dyDescent="0.2">
      <c r="C29" s="2"/>
      <c r="D29" s="2"/>
      <c r="E29" s="2"/>
      <c r="F29" s="2"/>
      <c r="G29" s="2"/>
      <c r="H29" s="2"/>
      <c r="K29" s="52"/>
      <c r="M29" s="2"/>
      <c r="N29" s="2"/>
      <c r="O29" s="50"/>
    </row>
    <row r="30" spans="1:16" x14ac:dyDescent="0.2">
      <c r="B30" s="53" t="s">
        <v>71</v>
      </c>
      <c r="C30" s="2"/>
      <c r="D30" s="2"/>
      <c r="E30" s="2"/>
      <c r="F30" s="2"/>
      <c r="G30" s="2"/>
      <c r="H30" s="2"/>
      <c r="J30" s="54" t="s">
        <v>72</v>
      </c>
      <c r="K30" s="2"/>
      <c r="M30" s="2"/>
      <c r="N30" s="2"/>
      <c r="O30" s="50"/>
    </row>
    <row r="31" spans="1:16" x14ac:dyDescent="0.2">
      <c r="B31" s="53" t="s">
        <v>58</v>
      </c>
      <c r="C31" s="2"/>
      <c r="D31" s="2"/>
      <c r="E31" s="2"/>
      <c r="F31" s="2"/>
      <c r="G31" s="2"/>
      <c r="H31" s="2"/>
      <c r="J31" s="54" t="s">
        <v>59</v>
      </c>
      <c r="M31" s="2"/>
      <c r="N31" s="2"/>
      <c r="O31" s="50"/>
    </row>
    <row r="32" spans="1:16" x14ac:dyDescent="0.2">
      <c r="B32" s="55"/>
      <c r="C32" s="2"/>
      <c r="D32" s="2"/>
      <c r="E32" s="2"/>
      <c r="F32" s="2"/>
      <c r="G32" s="2"/>
      <c r="H32" s="2"/>
      <c r="J32" s="54"/>
      <c r="M32" s="2"/>
      <c r="N32" s="2"/>
    </row>
    <row r="33" spans="2:14" x14ac:dyDescent="0.2">
      <c r="B33" s="55"/>
      <c r="J33" s="54"/>
    </row>
    <row r="34" spans="2:14" x14ac:dyDescent="0.2">
      <c r="B34" s="55"/>
      <c r="I34" s="55"/>
      <c r="J34" s="54"/>
    </row>
    <row r="35" spans="2:14" x14ac:dyDescent="0.2">
      <c r="B35" s="53" t="s">
        <v>73</v>
      </c>
      <c r="I35" s="55"/>
      <c r="J35" s="54" t="s">
        <v>74</v>
      </c>
    </row>
    <row r="36" spans="2:14" x14ac:dyDescent="0.2">
      <c r="B36" s="53" t="s">
        <v>64</v>
      </c>
      <c r="I36" s="55"/>
      <c r="J36" s="54" t="s">
        <v>75</v>
      </c>
    </row>
    <row r="37" spans="2:14" x14ac:dyDescent="0.2">
      <c r="I37" s="55"/>
      <c r="J37" s="54"/>
    </row>
    <row r="38" spans="2:14" x14ac:dyDescent="0.2">
      <c r="I38" s="55"/>
      <c r="J38" s="54"/>
    </row>
    <row r="39" spans="2:14" x14ac:dyDescent="0.2">
      <c r="I39" s="55"/>
      <c r="J39" s="54"/>
    </row>
    <row r="40" spans="2:14" x14ac:dyDescent="0.2">
      <c r="B40" s="56" t="s">
        <v>76</v>
      </c>
      <c r="C40" s="56"/>
      <c r="D40" s="56"/>
      <c r="E40" s="56"/>
      <c r="F40" s="56"/>
      <c r="G40" s="56"/>
      <c r="H40" s="56"/>
      <c r="I40" s="56"/>
      <c r="J40" s="56"/>
    </row>
    <row r="41" spans="2:14" x14ac:dyDescent="0.2">
      <c r="B41" s="56" t="s">
        <v>60</v>
      </c>
      <c r="C41" s="56"/>
      <c r="D41" s="56"/>
      <c r="E41" s="56"/>
      <c r="F41" s="56"/>
      <c r="G41" s="56"/>
      <c r="H41" s="56"/>
      <c r="I41" s="56"/>
      <c r="J41" s="56"/>
    </row>
    <row r="42" spans="2:14" x14ac:dyDescent="0.2">
      <c r="C42" s="55"/>
      <c r="D42" s="55"/>
      <c r="E42" s="55"/>
      <c r="F42" s="55"/>
      <c r="G42" s="55"/>
      <c r="H42" s="55"/>
      <c r="I42" s="55"/>
      <c r="J42" s="54"/>
      <c r="M42" s="55"/>
      <c r="N42" s="55"/>
    </row>
    <row r="43" spans="2:14" x14ac:dyDescent="0.2">
      <c r="I43" s="55"/>
      <c r="J43" s="55"/>
    </row>
    <row r="44" spans="2:14" x14ac:dyDescent="0.2">
      <c r="I44" s="55"/>
      <c r="J44" s="55"/>
    </row>
    <row r="45" spans="2:14" x14ac:dyDescent="0.2">
      <c r="I45" s="55"/>
      <c r="J45" s="54"/>
    </row>
    <row r="46" spans="2:14" x14ac:dyDescent="0.2">
      <c r="I46" s="55"/>
      <c r="J46" s="54"/>
    </row>
  </sheetData>
  <sheetProtection algorithmName="SHA-512" hashValue="Funr1LfCKUuB55vN0T03UIHw9jUXrvT8zVvOB2ph12ggMNEEiA+iwhipXpPjYYphbQJYjXk3yF6xRfbEGpSSLQ==" saltValue="wzgVmIDkW8vNydC740HhIQ==" spinCount="100000" sheet="1" objects="1" scenarios="1"/>
  <mergeCells count="22">
    <mergeCell ref="N6:N7"/>
    <mergeCell ref="O6:O7"/>
    <mergeCell ref="P6:P7"/>
    <mergeCell ref="B40:J40"/>
    <mergeCell ref="B41:J41"/>
    <mergeCell ref="A1:P1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Setembro 2016</vt:lpstr>
      <vt:lpstr>'Orç X Realiz Setembro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2017-03-15T14:49:29Z</cp:lastPrinted>
  <dcterms:created xsi:type="dcterms:W3CDTF">2015-07-03T13:52:57Z</dcterms:created>
  <dcterms:modified xsi:type="dcterms:W3CDTF">2017-03-15T14:49:53Z</dcterms:modified>
</cp:coreProperties>
</file>